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งบประมาณ\เงินกองทุนมหาวิทยาลัย\แบบฟอร์ม คำขอตั้งเงินกองทุน\"/>
    </mc:Choice>
  </mc:AlternateContent>
  <bookViews>
    <workbookView xWindow="0" yWindow="0" windowWidth="24000" windowHeight="9780" tabRatio="818" firstSheet="2" activeTab="9"/>
  </bookViews>
  <sheets>
    <sheet name=" 1. รายงานประจำปี 58" sheetId="1" state="hidden" r:id="rId1"/>
    <sheet name="2. ผลดำเนินงาน 58" sheetId="3" state="hidden" r:id="rId2"/>
    <sheet name="หน้าปก" sheetId="19" r:id="rId3"/>
    <sheet name="1-1" sheetId="9" state="hidden" r:id="rId4"/>
    <sheet name="1-2 ประมาณการเงินต้น+ผลฯ ปี60" sheetId="8" state="hidden" r:id="rId5"/>
    <sheet name="2. สรุปคำขอ 60" sheetId="7" state="hidden" r:id="rId6"/>
    <sheet name="ประมาณการ(ดอกผล) (1)" sheetId="25" r:id="rId7"/>
    <sheet name="รวมประมาณการ(ต้น+ดอกผล) (2)" sheetId="23" r:id="rId8"/>
    <sheet name="ต-1 สรุป-ภาระค่าใช้จ่าย (2)" sheetId="24" r:id="rId9"/>
    <sheet name="ต-2 สรุป-ภาระค่าใช้จ่าย" sheetId="20" r:id="rId10"/>
    <sheet name="ต-3 สรุป-ยุทธศาสตร์" sheetId="21" r:id="rId11"/>
    <sheet name="ต-4 สรุปตามวัตถุประสงค์" sheetId="14" r:id="rId12"/>
    <sheet name="ต-5 รายละเอียดคำขอ " sheetId="4" r:id="rId13"/>
    <sheet name="อัตราดอกเบี้ย" sheetId="17" state="hidden" r:id="rId14"/>
  </sheets>
  <definedNames>
    <definedName name="ad" localSheetId="8">#REF!</definedName>
    <definedName name="ad" localSheetId="6">#REF!</definedName>
    <definedName name="ad" localSheetId="7">#REF!</definedName>
    <definedName name="ad">#REF!</definedName>
    <definedName name="Bottom_Tank" localSheetId="8">#REF!</definedName>
    <definedName name="Bottom_Tank" localSheetId="6">#REF!</definedName>
    <definedName name="Bottom_Tank" localSheetId="7">#REF!</definedName>
    <definedName name="Bottom_Tank">#REF!</definedName>
    <definedName name="L" localSheetId="8">#REF!</definedName>
    <definedName name="L" localSheetId="6">#REF!</definedName>
    <definedName name="L" localSheetId="7">#REF!</definedName>
    <definedName name="L">#REF!</definedName>
    <definedName name="_xlnm.Print_Area" localSheetId="0">' 1. รายงานประจำปี 58'!$A$1:$K$100</definedName>
    <definedName name="_xlnm.Print_Area" localSheetId="3">'1-1'!$A$1:$I$30</definedName>
    <definedName name="_xlnm.Print_Area" localSheetId="4">'1-2 ประมาณการเงินต้น+ผลฯ ปี60'!$A$1:$J$48</definedName>
    <definedName name="_xlnm.Print_Area" localSheetId="1">'2. ผลดำเนินงาน 58'!$A$1:$E$23</definedName>
    <definedName name="_xlnm.Print_Area" localSheetId="8">'ต-1 สรุป-ภาระค่าใช้จ่าย (2)'!$A$1:$N$21</definedName>
    <definedName name="_xlnm.Print_Area" localSheetId="9">'ต-2 สรุป-ภาระค่าใช้จ่าย'!$A$1:$F$21</definedName>
    <definedName name="_xlnm.Print_Area" localSheetId="10">'ต-3 สรุป-ยุทธศาสตร์'!$A$1:$J$27</definedName>
    <definedName name="_xlnm.Print_Area" localSheetId="12">'ต-5 รายละเอียดคำขอ '!$A$1:$E$32</definedName>
    <definedName name="_xlnm.Print_Area" localSheetId="6">'ประมาณการ(ดอกผล) (1)'!$A$1:$G$28</definedName>
    <definedName name="_xlnm.Print_Area" localSheetId="7">'รวมประมาณการ(ต้น+ดอกผล) (2)'!$A$1:$G$28</definedName>
    <definedName name="_xlnm.Print_Area" localSheetId="2">หน้าปก!$A$1:$G$18</definedName>
    <definedName name="_xlnm.Print_Titles" localSheetId="3">'1-1'!$3:$8</definedName>
    <definedName name="_xlnm.Print_Titles" localSheetId="4">'1-2 ประมาณการเงินต้น+ผลฯ ปี60'!$3:$7</definedName>
    <definedName name="_xlnm.Print_Titles" localSheetId="5">'2. สรุปคำขอ 60'!$1:$2</definedName>
    <definedName name="_xlnm.Print_Titles" localSheetId="8">'ต-1 สรุป-ภาระค่าใช้จ่าย (2)'!$4:$5</definedName>
    <definedName name="_xlnm.Print_Titles" localSheetId="9">'ต-2 สรุป-ภาระค่าใช้จ่าย'!$4:$5</definedName>
    <definedName name="_xlnm.Print_Titles" localSheetId="10">'ต-3 สรุป-ยุทธศาสตร์'!$4:$5</definedName>
    <definedName name="_xlnm.Print_Titles" localSheetId="11">'ต-4 สรุปตามวัตถุประสงค์'!$4:$6</definedName>
    <definedName name="_xlnm.Print_Titles" localSheetId="12">'ต-5 รายละเอียดคำขอ '!$6:$6</definedName>
    <definedName name="_xlnm.Print_Titles" localSheetId="6">'ประมาณการ(ดอกผล) (1)'!$5:$10</definedName>
    <definedName name="_xlnm.Print_Titles" localSheetId="7">'รวมประมาณการ(ต้น+ดอกผล) (2)'!$5:$10</definedName>
    <definedName name="Roof_Tank" localSheetId="8">#REF!</definedName>
    <definedName name="Roof_Tank" localSheetId="6">#REF!</definedName>
    <definedName name="Roof_Tank" localSheetId="7">#REF!</definedName>
    <definedName name="Roof_Tank">#REF!</definedName>
    <definedName name="RP_tblFormat3_2" localSheetId="8">#REF!</definedName>
    <definedName name="RP_tblFormat3_2" localSheetId="6">#REF!</definedName>
    <definedName name="RP_tblFormat3_2" localSheetId="7">#REF!</definedName>
    <definedName name="RP_tblFormat3_2">#REF!</definedName>
    <definedName name="RP_tblRptHeading" localSheetId="8">#REF!</definedName>
    <definedName name="RP_tblRptHeading" localSheetId="6">#REF!</definedName>
    <definedName name="RP_tblRptHeading" localSheetId="7">#REF!</definedName>
    <definedName name="RP_tblRptHeading">#REF!</definedName>
    <definedName name="W" localSheetId="8">#REF!</definedName>
    <definedName name="W" localSheetId="6">#REF!</definedName>
    <definedName name="W" localSheetId="7">#REF!</definedName>
    <definedName name="W">#REF!</definedName>
    <definedName name="wall_Tank" localSheetId="8">#REF!</definedName>
    <definedName name="wall_Tank" localSheetId="6">#REF!</definedName>
    <definedName name="wall_Tank" localSheetId="7">#REF!</definedName>
    <definedName name="wall_Tank">#REF!</definedName>
    <definedName name="Z_3F267127_7CAD_11D8_86F3_0008A1424884_.wvu.PrintArea" localSheetId="5" hidden="1">'2. สรุปคำขอ 60'!$A$1:$E$3</definedName>
    <definedName name="Z_76763FCF_78E3_11D8_A12F_00C026AC1E1D_.wvu.PrintArea" localSheetId="5" hidden="1">'2. สรุปคำขอ 60'!$A$1:$E$3</definedName>
    <definedName name="Z_8170924C_79A6_11D8_A3A2_00002421C37E_.wvu.PrintArea" localSheetId="5" hidden="1">'2. สรุปคำขอ 60'!$A$1:$E$3</definedName>
    <definedName name="Z_8D77B568_79AF_11D8_8322_00C026660E66_.wvu.PrintArea" localSheetId="5" hidden="1">'2. สรุปคำขอ 60'!$A$1:$E$3</definedName>
    <definedName name="Z_8DDB1661_7CB5_11D8_A46C_000AE6C951EF_.wvu.PrintArea" localSheetId="5" hidden="1">'2. สรุปคำขอ 60'!$A$1:$E$3</definedName>
    <definedName name="Z_9D9861F1_0401_43A4_BDDB_3E5BFED38952_.wvu.PrintArea" localSheetId="5" hidden="1">'2. สรุปคำขอ 60'!$A$1:$E$3</definedName>
    <definedName name="Z_AB077B81_79B7_11D8_AAC5_008048E43004_.wvu.PrintArea" localSheetId="5" hidden="1">'2. สรุปคำขอ 60'!$A$1:$E$3</definedName>
    <definedName name="Z_B55106A1_78F0_11D8_8CE6_00606779A5AF_.wvu.PrintArea" localSheetId="5" hidden="1">'2. สรุปคำขอ 60'!$A$1:$E$3</definedName>
    <definedName name="Z_B8C84CE1_790D_11D8_A61C_0080C85685EE_.wvu.PrintArea" localSheetId="5" hidden="1">'2. สรุปคำขอ 60'!$A$1:$E$3</definedName>
    <definedName name="ไฟฟ้า_ภายใน" localSheetId="8">#REF!</definedName>
    <definedName name="ไฟฟ้า_ภายใน" localSheetId="6">#REF!</definedName>
    <definedName name="ไฟฟ้า_ภายใน" localSheetId="7">#REF!</definedName>
    <definedName name="ไฟฟ้า_ภายใน">#REF!</definedName>
    <definedName name="ภายใน" localSheetId="8">#REF!</definedName>
    <definedName name="ภายใน" localSheetId="6">#REF!</definedName>
    <definedName name="ภายใน" localSheetId="7">#REF!</definedName>
    <definedName name="ภายใน">#REF!</definedName>
  </definedNames>
  <calcPr calcId="162913"/>
</workbook>
</file>

<file path=xl/calcChain.xml><?xml version="1.0" encoding="utf-8"?>
<calcChain xmlns="http://schemas.openxmlformats.org/spreadsheetml/2006/main">
  <c r="D19" i="4" l="1"/>
  <c r="D24" i="4"/>
  <c r="D26" i="4"/>
  <c r="D9" i="4"/>
  <c r="D8" i="4"/>
  <c r="C8" i="4"/>
  <c r="B14" i="19" l="1"/>
  <c r="D12" i="4" l="1"/>
  <c r="D14" i="4"/>
  <c r="D16" i="4"/>
  <c r="D11" i="4" s="1"/>
  <c r="D20" i="4"/>
  <c r="D22" i="4"/>
  <c r="F22" i="25" l="1"/>
  <c r="D22" i="25"/>
  <c r="E13" i="25"/>
  <c r="G13" i="25" s="1"/>
  <c r="E12" i="25"/>
  <c r="G12" i="25" s="1"/>
  <c r="G11" i="25"/>
  <c r="G22" i="25" l="1"/>
  <c r="E22" i="25"/>
  <c r="G11" i="23"/>
  <c r="G18" i="24" l="1"/>
  <c r="H18" i="24"/>
  <c r="I18" i="24"/>
  <c r="J18" i="24"/>
  <c r="K18" i="24"/>
  <c r="L18" i="24"/>
  <c r="M18" i="24"/>
  <c r="N18" i="24"/>
  <c r="L14" i="24"/>
  <c r="L15" i="24"/>
  <c r="L13" i="24"/>
  <c r="I14" i="24"/>
  <c r="C14" i="24" s="1"/>
  <c r="I15" i="24"/>
  <c r="C15" i="24" s="1"/>
  <c r="I13" i="24"/>
  <c r="C13" i="24" s="1"/>
  <c r="L8" i="24"/>
  <c r="C8" i="24" s="1"/>
  <c r="L9" i="24"/>
  <c r="I8" i="24"/>
  <c r="I9" i="24"/>
  <c r="C9" i="24"/>
  <c r="L7" i="24"/>
  <c r="I7" i="24"/>
  <c r="F12" i="24"/>
  <c r="F18" i="24" s="1"/>
  <c r="E12" i="24"/>
  <c r="E18" i="24" s="1"/>
  <c r="D12" i="24"/>
  <c r="D18" i="24" s="1"/>
  <c r="F6" i="24"/>
  <c r="E6" i="24"/>
  <c r="D6" i="24"/>
  <c r="C26" i="4"/>
  <c r="C24" i="4"/>
  <c r="C22" i="4"/>
  <c r="C20" i="4"/>
  <c r="C19" i="4" s="1"/>
  <c r="D6" i="20"/>
  <c r="E6" i="20"/>
  <c r="C6" i="20"/>
  <c r="C12" i="20"/>
  <c r="D12" i="20"/>
  <c r="D18" i="20" s="1"/>
  <c r="E12" i="20"/>
  <c r="F13" i="20"/>
  <c r="F14" i="20"/>
  <c r="F15" i="20"/>
  <c r="F7" i="20"/>
  <c r="C18" i="14"/>
  <c r="C17" i="14"/>
  <c r="C16" i="14"/>
  <c r="C15" i="14" s="1"/>
  <c r="C9" i="14"/>
  <c r="C10" i="14"/>
  <c r="C8" i="14"/>
  <c r="J22" i="14"/>
  <c r="D15" i="14"/>
  <c r="E15" i="14"/>
  <c r="F15" i="14"/>
  <c r="F22" i="14" s="1"/>
  <c r="G15" i="14"/>
  <c r="G22" i="14" s="1"/>
  <c r="H15" i="14"/>
  <c r="I15" i="14"/>
  <c r="J15" i="14"/>
  <c r="D7" i="14"/>
  <c r="E7" i="14"/>
  <c r="E22" i="14" s="1"/>
  <c r="F7" i="14"/>
  <c r="G7" i="14"/>
  <c r="H7" i="14"/>
  <c r="H22" i="14" s="1"/>
  <c r="I7" i="14"/>
  <c r="J7" i="14"/>
  <c r="F8" i="20"/>
  <c r="F9" i="20"/>
  <c r="F6" i="20"/>
  <c r="D22" i="14" l="1"/>
  <c r="I22" i="14"/>
  <c r="C18" i="20"/>
  <c r="C7" i="14"/>
  <c r="E18" i="20"/>
  <c r="C7" i="24"/>
  <c r="C6" i="24" s="1"/>
  <c r="C12" i="24"/>
  <c r="C18" i="24" s="1"/>
  <c r="F12" i="20"/>
  <c r="F18" i="20" s="1"/>
  <c r="C22" i="14"/>
  <c r="C16" i="4"/>
  <c r="C14" i="4"/>
  <c r="C12" i="4"/>
  <c r="C9" i="4"/>
  <c r="D22" i="23"/>
  <c r="F22" i="23"/>
  <c r="E13" i="23"/>
  <c r="G13" i="23" s="1"/>
  <c r="E12" i="23"/>
  <c r="G12" i="23" s="1"/>
  <c r="B15" i="19" l="1"/>
  <c r="C11" i="4"/>
  <c r="D7" i="4" s="1"/>
  <c r="G22" i="23"/>
  <c r="E22" i="23"/>
  <c r="C7" i="4" l="1"/>
  <c r="F13" i="9"/>
  <c r="I13" i="9" s="1"/>
  <c r="F14" i="9"/>
  <c r="I14" i="9"/>
  <c r="F15" i="9"/>
  <c r="I15" i="9"/>
  <c r="F16" i="9"/>
  <c r="I16" i="9"/>
  <c r="F17" i="9"/>
  <c r="I17" i="9"/>
  <c r="F18" i="9"/>
  <c r="I18" i="9"/>
  <c r="I19" i="9"/>
  <c r="I20" i="9"/>
  <c r="I21" i="9"/>
  <c r="F22" i="9"/>
  <c r="I22" i="9" s="1"/>
  <c r="F23" i="9"/>
  <c r="I23" i="9" s="1"/>
  <c r="I24" i="9"/>
  <c r="I25" i="9"/>
  <c r="J25" i="9"/>
  <c r="J20" i="21" l="1"/>
  <c r="J19" i="21"/>
  <c r="J18" i="21"/>
  <c r="J17" i="21"/>
  <c r="J16" i="21"/>
  <c r="J15" i="21"/>
  <c r="I14" i="21"/>
  <c r="H14" i="21"/>
  <c r="F14" i="21"/>
  <c r="E14" i="21"/>
  <c r="D14" i="21"/>
  <c r="J13" i="21"/>
  <c r="J12" i="21"/>
  <c r="J11" i="21"/>
  <c r="J10" i="21"/>
  <c r="J9" i="21"/>
  <c r="J8" i="21"/>
  <c r="J7" i="21"/>
  <c r="I6" i="21"/>
  <c r="H6" i="21"/>
  <c r="H21" i="21" s="1"/>
  <c r="G6" i="21"/>
  <c r="F6" i="21"/>
  <c r="E6" i="21"/>
  <c r="E21" i="21" s="1"/>
  <c r="D6" i="21"/>
  <c r="C6" i="21"/>
  <c r="D21" i="21" l="1"/>
  <c r="F21" i="21"/>
  <c r="I21" i="21"/>
  <c r="C14" i="21"/>
  <c r="C21" i="21" s="1"/>
  <c r="J6" i="21"/>
  <c r="J14" i="21"/>
  <c r="J21" i="21" s="1"/>
  <c r="G14" i="21"/>
  <c r="G21" i="21" s="1"/>
  <c r="G7" i="8" l="1"/>
  <c r="G38" i="8" l="1"/>
  <c r="F38" i="8"/>
  <c r="I38" i="8" s="1"/>
  <c r="J38" i="8" s="1"/>
  <c r="G37" i="8"/>
  <c r="F37" i="8"/>
  <c r="I37" i="8" s="1"/>
  <c r="J37" i="8" s="1"/>
  <c r="G36" i="8"/>
  <c r="F36" i="8"/>
  <c r="G35" i="8"/>
  <c r="F35" i="8"/>
  <c r="I35" i="8" s="1"/>
  <c r="J35" i="8" s="1"/>
  <c r="D29" i="8"/>
  <c r="D41" i="8"/>
  <c r="G10" i="9"/>
  <c r="G26" i="9" s="1"/>
  <c r="F11" i="9"/>
  <c r="I11" i="9" s="1"/>
  <c r="D26" i="9"/>
  <c r="F34" i="8"/>
  <c r="G34" i="8"/>
  <c r="F33" i="8"/>
  <c r="F32" i="8"/>
  <c r="G31" i="8"/>
  <c r="G29" i="8" s="1"/>
  <c r="G30" i="8"/>
  <c r="F31" i="8"/>
  <c r="F30" i="8"/>
  <c r="F10" i="8"/>
  <c r="G10" i="8"/>
  <c r="I10" i="8" s="1"/>
  <c r="J10" i="8" s="1"/>
  <c r="F11" i="8"/>
  <c r="G11" i="8"/>
  <c r="F12" i="8"/>
  <c r="G12" i="8"/>
  <c r="F13" i="8"/>
  <c r="G13" i="8"/>
  <c r="F14" i="8"/>
  <c r="G14" i="8"/>
  <c r="I14" i="8" s="1"/>
  <c r="J14" i="8" s="1"/>
  <c r="F15" i="8"/>
  <c r="G15" i="8"/>
  <c r="F16" i="8"/>
  <c r="G16" i="8"/>
  <c r="F17" i="8"/>
  <c r="I17" i="8" s="1"/>
  <c r="J17" i="8" s="1"/>
  <c r="G17" i="8"/>
  <c r="F18" i="8"/>
  <c r="G18" i="8"/>
  <c r="I18" i="8" s="1"/>
  <c r="J18" i="8" s="1"/>
  <c r="F19" i="8"/>
  <c r="G19" i="8"/>
  <c r="F20" i="8"/>
  <c r="G20" i="8"/>
  <c r="F21" i="8"/>
  <c r="G21" i="8"/>
  <c r="F22" i="8"/>
  <c r="G22" i="8"/>
  <c r="I22" i="8" s="1"/>
  <c r="J22" i="8" s="1"/>
  <c r="F23" i="8"/>
  <c r="I23" i="8" s="1"/>
  <c r="J23" i="8" s="1"/>
  <c r="G23" i="8"/>
  <c r="F24" i="8"/>
  <c r="G24" i="8"/>
  <c r="F25" i="8"/>
  <c r="G25" i="8"/>
  <c r="F26" i="8"/>
  <c r="G26" i="8"/>
  <c r="I26" i="8" s="1"/>
  <c r="J26" i="8" s="1"/>
  <c r="F27" i="8"/>
  <c r="G27" i="8"/>
  <c r="F28" i="8"/>
  <c r="G28" i="8"/>
  <c r="G9" i="8"/>
  <c r="F9" i="8"/>
  <c r="E29" i="8"/>
  <c r="E41" i="8"/>
  <c r="H29" i="8"/>
  <c r="H41" i="8" s="1"/>
  <c r="C26" i="9"/>
  <c r="C29" i="8"/>
  <c r="C41" i="8" s="1"/>
  <c r="G32" i="8"/>
  <c r="H26" i="9"/>
  <c r="F12" i="9"/>
  <c r="I12" i="9" s="1"/>
  <c r="I78" i="1"/>
  <c r="I81" i="1"/>
  <c r="I84" i="1" s="1"/>
  <c r="I48" i="1" s="1"/>
  <c r="I46" i="1"/>
  <c r="I75" i="1"/>
  <c r="I89" i="1"/>
  <c r="I55" i="1" s="1"/>
  <c r="E26" i="9"/>
  <c r="F10" i="9"/>
  <c r="F26" i="9" s="1"/>
  <c r="G33" i="8"/>
  <c r="I10" i="9"/>
  <c r="C8" i="7" s="1"/>
  <c r="E8" i="7" s="1"/>
  <c r="I30" i="8"/>
  <c r="J30" i="8" s="1"/>
  <c r="I32" i="8"/>
  <c r="J32" i="8" s="1"/>
  <c r="I36" i="8"/>
  <c r="J36" i="8" s="1"/>
  <c r="I34" i="8" l="1"/>
  <c r="J34" i="8" s="1"/>
  <c r="I9" i="8"/>
  <c r="I25" i="8"/>
  <c r="J25" i="8" s="1"/>
  <c r="I21" i="8"/>
  <c r="J21" i="8" s="1"/>
  <c r="I13" i="8"/>
  <c r="J13" i="8" s="1"/>
  <c r="I31" i="8"/>
  <c r="J31" i="8" s="1"/>
  <c r="J29" i="8" s="1"/>
  <c r="I28" i="8"/>
  <c r="J28" i="8" s="1"/>
  <c r="I24" i="8"/>
  <c r="J24" i="8" s="1"/>
  <c r="I20" i="8"/>
  <c r="J20" i="8" s="1"/>
  <c r="I16" i="8"/>
  <c r="J16" i="8" s="1"/>
  <c r="I12" i="8"/>
  <c r="J12" i="8" s="1"/>
  <c r="I27" i="8"/>
  <c r="J27" i="8" s="1"/>
  <c r="I19" i="8"/>
  <c r="J19" i="8" s="1"/>
  <c r="I15" i="8"/>
  <c r="J15" i="8" s="1"/>
  <c r="I11" i="8"/>
  <c r="J11" i="8" s="1"/>
  <c r="F29" i="8"/>
  <c r="I26" i="9"/>
  <c r="G41" i="8"/>
  <c r="I33" i="8"/>
  <c r="J33" i="8" s="1"/>
  <c r="J9" i="8"/>
  <c r="I29" i="8"/>
  <c r="F41" i="8"/>
  <c r="I51" i="1"/>
  <c r="I54" i="1" s="1"/>
  <c r="I56" i="1" s="1"/>
  <c r="I41" i="8" l="1"/>
  <c r="C7" i="7"/>
  <c r="E7" i="7" s="1"/>
  <c r="J41" i="8"/>
</calcChain>
</file>

<file path=xl/comments1.xml><?xml version="1.0" encoding="utf-8"?>
<comments xmlns="http://schemas.openxmlformats.org/spreadsheetml/2006/main">
  <authors>
    <author>มยุรา</author>
  </authors>
  <commentList>
    <comment ref="C13" authorId="0" shapeId="0">
      <text>
        <r>
          <rPr>
            <b/>
            <sz val="12"/>
            <color indexed="81"/>
            <rFont val="BrowalliaUPC"/>
            <family val="2"/>
            <charset val="222"/>
          </rPr>
          <t>มยุรา:
ก่อตั้งขึ้นโดยใช้เงินเริ่มต้น 100,000 บาท และได้รับสมทบเพิ่มเติม 2 ครั้ง คือ
ครั้งที่ 1  ได้รับสมทบ 200,000 บาท ในคราวประชุมสภา ที่ 6/2542 วันที่ 23 มิถุนายน  2542
ครั้งที่ 2  ได้รับสมทบ  70,000 บาท ในคราวประชุมสภา ที่ 9/2545 วันที่ 26 กันยายน 2542</t>
        </r>
      </text>
    </comment>
  </commentList>
</comments>
</file>

<file path=xl/sharedStrings.xml><?xml version="1.0" encoding="utf-8"?>
<sst xmlns="http://schemas.openxmlformats.org/spreadsheetml/2006/main" count="599" uniqueCount="384">
  <si>
    <t xml:space="preserve"> </t>
  </si>
  <si>
    <t>1. ข้อมูลทั่วไปของกองทุน</t>
  </si>
  <si>
    <t>2. วัตถุประสงค์ของกองทุน</t>
  </si>
  <si>
    <t>ตรวจถูกต้อง</t>
  </si>
  <si>
    <t>(……………………………………………………………..)</t>
  </si>
  <si>
    <t>หมายเหตุ</t>
  </si>
  <si>
    <t>รวม</t>
  </si>
  <si>
    <t>กองทุน……………………………………………………………..</t>
  </si>
  <si>
    <t>1…………………………………………………………………………………………………………………</t>
  </si>
  <si>
    <t>2…………………………………………………………………………………………………………………</t>
  </si>
  <si>
    <t>3……………….…………………………………………………………………………………………………</t>
  </si>
  <si>
    <t>4………..………………………………………………………………………………………………………..</t>
  </si>
  <si>
    <t>1.1 เงินบริจาค</t>
  </si>
  <si>
    <t>3.1 ดอกผล</t>
  </si>
  <si>
    <t xml:space="preserve">1.1 เงินสด </t>
  </si>
  <si>
    <t>หมวดรายจ่าย/รายการ</t>
  </si>
  <si>
    <t>งบประมาณ</t>
  </si>
  <si>
    <t>เมื่อวันที่…………………..………เดือน………………………………พ.ศ………………………..</t>
  </si>
  <si>
    <t>1.2  เลขที่บัญชีกองทุน………………………ชื่อธนาคาร………………………….ประเภทบัญชี…………………………..</t>
  </si>
  <si>
    <t>ยอดคงเหลือ (1.4-2)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</si>
  <si>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</si>
  <si>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</si>
  <si>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</si>
  <si>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</si>
  <si>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</si>
  <si>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รวมทั้งสิ้น</t>
  </si>
  <si>
    <t>1.1. รายการ…………………………….</t>
  </si>
  <si>
    <t>หน่วยงานที่รับผิดชอบ…………….............………………………………………………………….</t>
  </si>
  <si>
    <t>หน่วย : บาท</t>
  </si>
  <si>
    <t>2.1 ค่าตอบแทน</t>
  </si>
  <si>
    <t>2.2 ค่าใช้สอย</t>
  </si>
  <si>
    <t>2.3 ค่าวัสดุ</t>
  </si>
  <si>
    <t>ส่วนต่าง</t>
  </si>
  <si>
    <t xml:space="preserve">จำนวนเงิน </t>
  </si>
  <si>
    <t xml:space="preserve"> รวมรายได้  ดอกผลและผลประโยชน์ทั้งปี…………………………บาท</t>
  </si>
  <si>
    <t xml:space="preserve">ชื่อกองทุน………..................................………………………..   </t>
  </si>
  <si>
    <t>เหตุผลคำชี้แจง</t>
  </si>
  <si>
    <t>1.1 ค่าจ้างชั่วคราว</t>
  </si>
  <si>
    <t>3.1 ………………………………………………………….</t>
  </si>
  <si>
    <t>3.2 ....………………………………………………………</t>
  </si>
  <si>
    <t>1.2 เงินฝากธนาคาร</t>
  </si>
  <si>
    <t>บาท</t>
  </si>
  <si>
    <t>.....................................</t>
  </si>
  <si>
    <t>รวม (3.1+3.2)</t>
  </si>
  <si>
    <t xml:space="preserve">3.2 ผลประโยชน์อื่น </t>
  </si>
  <si>
    <t>......................................</t>
  </si>
  <si>
    <t>(1) ………………………………………………………….</t>
  </si>
  <si>
    <t>(2) ....………………………………………………………</t>
  </si>
  <si>
    <t>กองทุน...........................................................................</t>
  </si>
  <si>
    <t xml:space="preserve">1.4 รวม (1.1 + 1.2 + 1.3)    </t>
  </si>
  <si>
    <t>เงินต้นและ</t>
  </si>
  <si>
    <t>เงินเริ่มตั้ง</t>
  </si>
  <si>
    <t>เงินคงเหลือ</t>
  </si>
  <si>
    <t>เงินสะสม</t>
  </si>
  <si>
    <t>ดอกเบี้ย</t>
  </si>
  <si>
    <t>ผลประโยชน์</t>
  </si>
  <si>
    <t>ที่</t>
  </si>
  <si>
    <t>ชื่อกองทุน</t>
  </si>
  <si>
    <t xml:space="preserve"> กองทุน</t>
  </si>
  <si>
    <t>หลังหักจ่าย</t>
  </si>
  <si>
    <t xml:space="preserve"> ตั้งแต่เริ่ม</t>
  </si>
  <si>
    <t xml:space="preserve">ประมาณการ </t>
  </si>
  <si>
    <t>รายรับอื่น</t>
  </si>
  <si>
    <t>จัดตั้งกองทุน</t>
  </si>
  <si>
    <t>ที่ตั้งจ่ายได้</t>
  </si>
  <si>
    <t>(1)</t>
  </si>
  <si>
    <t>(2)</t>
  </si>
  <si>
    <t>(3) = (2) - (1)</t>
  </si>
  <si>
    <t>(5)</t>
  </si>
  <si>
    <t>(7)=(1+6),(2+6)</t>
  </si>
  <si>
    <t>กองทุนที่ใช้ได้ทั้งเงินต้น และผลประโยชน์</t>
  </si>
  <si>
    <t>กองทุนโครงการจัดตั้งคณะการบัญชีและการจัดการ</t>
  </si>
  <si>
    <t>กองทุนสำนักคอมพิวเตอร์</t>
  </si>
  <si>
    <t>กองทุนคณะพยาบาลศาสตร์</t>
  </si>
  <si>
    <t>กองทุนห้องศาสตราจารย์บุญชนะ อัตถากร</t>
  </si>
  <si>
    <t>กองทุนพัฒนาคณะเทคโนโลยี</t>
  </si>
  <si>
    <t>กองทุนสวัสดิภาพนิสิต  มหาวิทยาลัยมหาสารคาม</t>
  </si>
  <si>
    <t>กองทุนสนับสนุนการวิจัยและพัฒนาสถาบันวิจัยวลัยรุกขเวช</t>
  </si>
  <si>
    <t>กองทุนรางวัลชาญวิทย์  เกษตรศิริ</t>
  </si>
  <si>
    <t>กองทุนพิพิธภัณฑ์มหาวิทยาลัยมหาสารคาม</t>
  </si>
  <si>
    <t>กองทุนพัฒนาคณะวิทยาการสารสนเทศ</t>
  </si>
  <si>
    <t>กองทุนมหาวิทยาลัยมหาสารคามเฉลิมพระเกียรติพระบาทสมเด็จพระเจ้าอยู่หัวเนื่องในวโรกาสทรงครองสิริราชสมบัติ 60 ปี</t>
  </si>
  <si>
    <t>กองทุนรองศาสตราจารย์รัถพร ซังธาดา</t>
  </si>
  <si>
    <t>กองทุน  Prof. Adolf. Nahrstedt Scholarship</t>
  </si>
  <si>
    <t>กองทุน  Prof.  Richards'  Scholarship Fund</t>
  </si>
  <si>
    <t>กองทุนพัฒนานิสิตคณะการท่องเที่ยวและการโรงแรม</t>
  </si>
  <si>
    <t>กองทุนพัฒนาโรงเรียนสาธิตมหาวิทยาลัยมหาสารคาม</t>
  </si>
  <si>
    <t xml:space="preserve"> - ฝ่ายมัธยม</t>
  </si>
  <si>
    <t xml:space="preserve"> - ฝ่ายประถม</t>
  </si>
  <si>
    <t>กองทุนศูนย์บริการทางการแพทย์เฉลิมพระเกียรติ</t>
  </si>
  <si>
    <t>กองทุนพัฒนาบุญชม  ศรีสะอาด</t>
  </si>
  <si>
    <t>กองทุน</t>
  </si>
  <si>
    <t>(4) =(2) x ดอกเบี้ย</t>
  </si>
  <si>
    <t>(6)=(3)+(4)+(5)</t>
  </si>
  <si>
    <t>กองทุนที่ใช้ได้เฉพาะผลประโยชน์</t>
  </si>
  <si>
    <t>กองทุนกาญจนาภิเษกสมโภช</t>
  </si>
  <si>
    <t>กองทุนคณะมนุษยศาสตร์และสังคมศาสตร์</t>
  </si>
  <si>
    <t>กองทุนคณะวิทยาศาสตร์</t>
  </si>
  <si>
    <t>-</t>
  </si>
  <si>
    <t>กองทุนคุณหญิงอัมพร  ฤชุพันธุ์</t>
  </si>
  <si>
    <t>กองทุน นิติ  11 มธ.</t>
  </si>
  <si>
    <t>กองทุนพงษ์ภิญโญ</t>
  </si>
  <si>
    <t>กองทุนสุพิทย์-ลดาวัลย์ วรอุทัย</t>
  </si>
  <si>
    <t>กองทุนพัฒนาคณะศึกษาศาสตร์</t>
  </si>
  <si>
    <t>กองทุนมูลนิธิอาจารย์สุเทพ  อัตถากร</t>
  </si>
  <si>
    <t>กองทุนเมตตาสามัคคี</t>
  </si>
  <si>
    <t>กองทุนศาสตราจารย์ ดร.ฉวีลักษณ์ บุณยะกาญจน</t>
  </si>
  <si>
    <t>กองทุนศูนย์สารนิเทศอีสานสิรินธร</t>
  </si>
  <si>
    <t>กองทุนสถาบันวิจัยวลัยรุกขเวช</t>
  </si>
  <si>
    <t>กองทุนสถาบันวิจัยศิลปะวัฒนธรรมอีสาน</t>
  </si>
  <si>
    <t>กองทุนสำนักวิทยบริการ</t>
  </si>
  <si>
    <t>1. ทุนการศึกษา</t>
  </si>
  <si>
    <t>2. ทุนพัฒนาบุคลากร</t>
  </si>
  <si>
    <t>6. ครุภัณฑ์ ที่ดิน และสิ่งก่อสร้าง</t>
  </si>
  <si>
    <t>1)</t>
  </si>
  <si>
    <t>2)</t>
  </si>
  <si>
    <t>กิจกรรม/โครงการ</t>
  </si>
  <si>
    <t>ผู้รับทุน</t>
  </si>
  <si>
    <t>4. ทุนสวัสดิภาพและกิจกรรมนิสิต</t>
  </si>
  <si>
    <t>3. ทุนสนับสนุนและพัฒนางานวิจัย</t>
  </si>
  <si>
    <t>ชื่อ-สกุล</t>
  </si>
  <si>
    <t>สังกัดหน่วยงาน/ชั้นปี</t>
  </si>
  <si>
    <t>5. ทำนุบำรุงศิลปวัฒนธรรม</t>
  </si>
  <si>
    <t>อื่นๆ</t>
  </si>
  <si>
    <t>ทุนการศึกษา</t>
  </si>
  <si>
    <t>พัฒนางานวิจัย</t>
  </si>
  <si>
    <t>ทุนพัฒนา</t>
  </si>
  <si>
    <t>บุคลากร</t>
  </si>
  <si>
    <t>กิจกรรมนิสิต</t>
  </si>
  <si>
    <t xml:space="preserve">ครุภัณฑ์  </t>
  </si>
  <si>
    <t>และสิ่งก่อสร้าง</t>
  </si>
  <si>
    <t>สนับสนุนและ</t>
  </si>
  <si>
    <t>สวัสดิภาพและ</t>
  </si>
  <si>
    <t>ประเภทรายการ</t>
  </si>
  <si>
    <t>2.4 สาธารณูปโภค</t>
  </si>
  <si>
    <t>1.4  ที่มาของเงินต้น</t>
  </si>
  <si>
    <t>1.3  เงินต้นเมื่อเริ่มก่อตั้ง จำนวน...............................บาท</t>
  </si>
  <si>
    <t>1.4.2 มหาวิทยาลัยสมทบ (เงินรายได้/เงินแผ่นดิน/อื่นๆ) ..................................................................................</t>
  </si>
  <si>
    <t>1.4.1 การบริจาค (บุคคล/บริษัท/สมาคม/อื่นๆ)..................................................................................................</t>
  </si>
  <si>
    <t>1.1  กองทุน.....................................ได้รับการอนุมัติให้จัดตั้งจากสภามหาวิทยาลัยในคราวประชุมครั้งที่…..…/…..…</t>
  </si>
  <si>
    <t>กองทุนส่งเสริมการพัฒนาตำแหน่งทางวิชาการ</t>
  </si>
  <si>
    <t>กองทุนสมเด็จพระเทพรัตนราชสุดาฯ สยามบรมราชกุมารี</t>
  </si>
  <si>
    <t>กองทุนพัฒนามหาวิทยาลัย (ก.พ.ม.)</t>
  </si>
  <si>
    <t>กองทุนพัฒนาบุคลากร (ก.พ.บ.)</t>
  </si>
  <si>
    <t xml:space="preserve">กองทุนส่งเสริมและพัฒนางานวิจัย </t>
  </si>
  <si>
    <t>ที่ตั้งจ่ายได้**</t>
  </si>
  <si>
    <t>(6)=(3+4+5)</t>
  </si>
  <si>
    <t>2.1 กรณีที่มีเงินผลประโยชน์สะสมที่ (3) เกิดจากผลรวมของเงินเริ่มตั้งกองทุน (1) รวมกับผลประโยชน์ (6)</t>
  </si>
  <si>
    <t>ธนาคารพาณิชย์จดทะเบียนในประเทศ</t>
  </si>
  <si>
    <t>กรุงเทพ</t>
  </si>
  <si>
    <t>กรุงไทย</t>
  </si>
  <si>
    <t>กสิกรไทย</t>
  </si>
  <si>
    <t>ไทยพาณิชย์</t>
  </si>
  <si>
    <t>กรุงศรีอยุธยา</t>
  </si>
  <si>
    <t>ทหารไทย</t>
  </si>
  <si>
    <t>ยูโอบี</t>
  </si>
  <si>
    <t>ซีไอเอ็มบี ไทย</t>
  </si>
  <si>
    <t>สแตนดาร์ดชาร์เตอร์ด (ไทย)</t>
  </si>
  <si>
    <t>ธนชาต</t>
  </si>
  <si>
    <t>ทิสโก้</t>
  </si>
  <si>
    <t>เมกะ สากลพาณิชย์</t>
  </si>
  <si>
    <t>เกียรตินาคิน</t>
  </si>
  <si>
    <t>ไอซีบีซี (ไทย)</t>
  </si>
  <si>
    <t>ไทยเครดิตเพื่อรายย่อย</t>
  </si>
  <si>
    <t>ต่ำสุด - สูงสุดของ ธนาคารพาณิชย์จดทะเบียนในประเทศ</t>
  </si>
  <si>
    <t>3. ประมาณการดอกเบี้ย (4) ให้เป็นไปอัตราของแต่ละธนาคาร</t>
  </si>
  <si>
    <t>(4)=(2) x ดอกเบี้ย</t>
  </si>
  <si>
    <t xml:space="preserve">กองทุนสนับสนุนด้านกิจการนิสิตวิทยาลัยดุริยางคศิลป์ </t>
  </si>
  <si>
    <r>
      <t>3. คณะกรรมการบริหารเงินกองทุนประกอบด้วย</t>
    </r>
    <r>
      <rPr>
        <b/>
        <sz val="16"/>
        <rFont val="TH SarabunPSK"/>
        <family val="2"/>
      </rPr>
      <t xml:space="preserve">   </t>
    </r>
    <r>
      <rPr>
        <b/>
        <sz val="16"/>
        <color indexed="10"/>
        <rFont val="TH SarabunPSK"/>
        <family val="2"/>
      </rPr>
      <t>(กรุณาแนบคำสั่งมาด้วย)</t>
    </r>
  </si>
  <si>
    <t>..................................................................................</t>
  </si>
  <si>
    <t>กองทุนศาสตราจารย์นายแพทย์อดุลย์-อรสาวิริยเวชกุล</t>
  </si>
  <si>
    <t>7. อื่นๆ</t>
  </si>
  <si>
    <t>1. กองทุนที่ใช้เงินต้นและผลประโยชน์</t>
  </si>
  <si>
    <t>2. กองทุนที่ใช้เฉพาะผลประโยชน์</t>
  </si>
  <si>
    <t>วงเงินที่สามารถ</t>
  </si>
  <si>
    <t>วงเงินที่ขอตั้ง</t>
  </si>
  <si>
    <t xml:space="preserve">        เลขานุการคณะกรรมการเงินกองทุน</t>
  </si>
  <si>
    <t xml:space="preserve"> ประธานกรรมการบริหารเงินกองทุน </t>
  </si>
  <si>
    <t>3. รายละเอียดผลประโยชน์อื่นที่คาดว่าจะได้รับในปี 2558</t>
  </si>
  <si>
    <t>กองทุน ศาสตราจารย์กิตติคุณ นายแพทย์เฉลิม วราวิทย์ คณะแพทยศาสตร์</t>
  </si>
  <si>
    <t>กองทุนรองศาตราจารย์ ดร.บุญชม  ไชยโกษี</t>
  </si>
  <si>
    <t>กองทุนชาลี-ปิติยา นาวานุเคราะห์ คณะสิ่งแวดล้อมและทรัพยากรศาสตร์</t>
  </si>
  <si>
    <t>กองทุนคณะเภสัชศาสตร์ มหาวิทยาลัยมหาสารคาม</t>
  </si>
  <si>
    <r>
      <t>" - " หมายถึง ไม่มีบริการสำหรับธุรกรรมนี้</t>
    </r>
    <r>
      <rPr>
        <sz val="16"/>
        <color indexed="12"/>
        <rFont val="TH SarabunPSK"/>
        <family val="2"/>
      </rPr>
      <t> </t>
    </r>
  </si>
  <si>
    <t>แหล่งที่มา  ธนาคารแห่งประเทศไทย  www.bot.ro.th</t>
  </si>
  <si>
    <t>รายงานประจำปี  2558</t>
  </si>
  <si>
    <t>สรุปรายงานเงินกองทุน…………..……………………………..ประจำปี  2558</t>
  </si>
  <si>
    <t>ณ   วันที่  31  มีนาคม พ.ศ. 2558</t>
  </si>
  <si>
    <t xml:space="preserve">1. รายรับปี  2558 </t>
  </si>
  <si>
    <t>1.2 เงินต้นในบัญชี (ณ 31 มีนาคม 2558)</t>
  </si>
  <si>
    <t>1.3 ดอกผล (ณ 31 มีนาคม 2558)</t>
  </si>
  <si>
    <t>2. รายจ่ายปี 2558</t>
  </si>
  <si>
    <t>2.1  จ่ายจริง (1 ต.ค. 57 - 31 มี.ค. 58)</t>
  </si>
  <si>
    <t>2.2  คาดว่าจะจ่าย  (1 เม.ย. - 30 ก.ย. 58)</t>
  </si>
  <si>
    <t>3. ดอกผลหรือผลประโยชน์ที่คาดว่าจะได้รับในปี  2558  (คิดอัตราดอกเบี้ย......... ต่อปี )</t>
  </si>
  <si>
    <t>รายละเอียดเงินกองทุน ปี 2558</t>
  </si>
  <si>
    <t>1. รายละเอียดยอดเงินคงเหลือ ปี 2558</t>
  </si>
  <si>
    <t>2. รายละเอียดรายจ่าย ปี 2558</t>
  </si>
  <si>
    <t>ผลสำเร็จในการดำเนินงานเงินกองทุนในรอบปี   2558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</si>
  <si>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การจำแนกประเภทรายการ 7 ด้าน ให้ยึดตามงบประมาณรายจ่ายเงินกองทุนมหาวิทยาลัยมหาสารคาม ปี 2558 ที่อนุมัติโดยสภามหาวิทยาลัย </t>
    </r>
  </si>
  <si>
    <t xml:space="preserve">   เมื่อวันที่ 25 กรกฎาคม 2557 (เล่มสีม่วง) หน้า 36</t>
  </si>
  <si>
    <t>กองทุนคณะวิศวกรรมศาสตร์ มหาวิทยาลัยมหาสารคาม</t>
  </si>
  <si>
    <t>อัตราดอกเบี้ยเงินฝาก ของธนาคารพาณิชย์ ประจำวันที่  19 มีนาคม 2558</t>
  </si>
  <si>
    <t xml:space="preserve"> ธนาคาร  </t>
  </si>
  <si>
    <t xml:space="preserve">   ออมทรัพย์   </t>
  </si>
  <si>
    <t xml:space="preserve">  ประจำ  </t>
  </si>
  <si>
    <t xml:space="preserve">  3 เดือน  </t>
  </si>
  <si>
    <t xml:space="preserve">   6 เดือน   </t>
  </si>
  <si>
    <t xml:space="preserve">  12 เดือน  </t>
  </si>
  <si>
    <t xml:space="preserve">   24 เดือน   </t>
  </si>
  <si>
    <t>0.5000 - 0.7500</t>
  </si>
  <si>
    <t>1.0000</t>
  </si>
  <si>
    <t>1.2500</t>
  </si>
  <si>
    <t>1.5000</t>
  </si>
  <si>
    <t>1.7500</t>
  </si>
  <si>
    <t>0.5000</t>
  </si>
  <si>
    <t>1.1000 - 1.2500</t>
  </si>
  <si>
    <t>1.5500</t>
  </si>
  <si>
    <t>1.9500</t>
  </si>
  <si>
    <t>0.9500 - 1.0000</t>
  </si>
  <si>
    <t>1.2000 - 1.2500</t>
  </si>
  <si>
    <t>1.7000</t>
  </si>
  <si>
    <t>0.9000 - 0.9500</t>
  </si>
  <si>
    <t>1.1500 - 1.2000</t>
  </si>
  <si>
    <t>0.4000</t>
  </si>
  <si>
    <t>1.3500 - 1.5000</t>
  </si>
  <si>
    <t>1.9000</t>
  </si>
  <si>
    <t>0.1250 - 1.2500</t>
  </si>
  <si>
    <t>1.0000 - 1.2500</t>
  </si>
  <si>
    <t>1.5000 - 2.7000</t>
  </si>
  <si>
    <t>1.7500 - 2.3800</t>
  </si>
  <si>
    <t>0.2500</t>
  </si>
  <si>
    <t>1.1000</t>
  </si>
  <si>
    <t>1.3500</t>
  </si>
  <si>
    <t>2.0000</t>
  </si>
  <si>
    <t>0.5000 - 2.5000</t>
  </si>
  <si>
    <t>1.2500 - 1.5000</t>
  </si>
  <si>
    <t>1.5000 - 1.7500</t>
  </si>
  <si>
    <t>1.7500 - 2.0000</t>
  </si>
  <si>
    <t>0.5000 - 1.0000</t>
  </si>
  <si>
    <t>1.1250 - 1.2500</t>
  </si>
  <si>
    <t>0.7500 - 2.0000</t>
  </si>
  <si>
    <t>1.9000 - 2.2500</t>
  </si>
  <si>
    <t>2.0000 - 2.3500</t>
  </si>
  <si>
    <t>2.1500 - 2.4500</t>
  </si>
  <si>
    <t>2.3000 - 2.5500</t>
  </si>
  <si>
    <t>1.5000 - 1.6000</t>
  </si>
  <si>
    <t>1.7500 - 1.8500</t>
  </si>
  <si>
    <t>2.0000 - 2.1000</t>
  </si>
  <si>
    <t>0.7500</t>
  </si>
  <si>
    <t>2.1000 - 2.2500</t>
  </si>
  <si>
    <t>2.2000 - 2.3500</t>
  </si>
  <si>
    <t>2.3500 - 2.5000</t>
  </si>
  <si>
    <t>2.5000 - 2.6500</t>
  </si>
  <si>
    <t xml:space="preserve">แลนด์ แอนด์ เฮ้าส์ </t>
  </si>
  <si>
    <t>0.6250 - 1.2500</t>
  </si>
  <si>
    <t>2.1000</t>
  </si>
  <si>
    <t>2.5000</t>
  </si>
  <si>
    <t>2.7000</t>
  </si>
  <si>
    <t>0.6250 - 2.7000</t>
  </si>
  <si>
    <t>2.3000</t>
  </si>
  <si>
    <t>2.3500</t>
  </si>
  <si>
    <t>0.7000</t>
  </si>
  <si>
    <t>2.7500</t>
  </si>
  <si>
    <t>3.0000</t>
  </si>
  <si>
    <t>แห่งประเทศจีน(ไทย)</t>
  </si>
  <si>
    <t>0.8500</t>
  </si>
  <si>
    <t>1.8750 - 2.1250</t>
  </si>
  <si>
    <t>2.0000 - 2.2500</t>
  </si>
  <si>
    <t>2.1250 - 2.3750</t>
  </si>
  <si>
    <t>0.1250 - 2.7000</t>
  </si>
  <si>
    <t>0.9000 - 2.3000</t>
  </si>
  <si>
    <t>1.1500 - 2.7500</t>
  </si>
  <si>
    <t>1.5000 - 2.7500</t>
  </si>
  <si>
    <t>1.7000 - 3.0000</t>
  </si>
  <si>
    <t>หมายเหตุ เป็นข้อมูลล่าสุดที่ ธปท.ได้รับจากธนาคารพาณิชย์ ณ เวลาประมาณ 13.00 น.</t>
  </si>
  <si>
    <t xml:space="preserve">ข้อมูล ณ วันที่ 19 มีนาคม 2558 </t>
  </si>
  <si>
    <t>( 0.12% - 3.00%)</t>
  </si>
  <si>
    <r>
      <t>หมายเหตุ :</t>
    </r>
    <r>
      <rPr>
        <sz val="12"/>
        <rFont val="TH SarabunPSK"/>
        <family val="2"/>
      </rPr>
      <t xml:space="preserve">  1. ผลประโยชน์ หมายถึง ดอกผลสะสมของกองทุนตั้งแต่เริ่มตั้งกองทุน ซึ่งประกอบด้วย ดอกเบี้ยรายปี ดอกเบี้ยสะสม เงินที่ได้รับบริจาค เงินที่ได้มาโดยวิธีอื่น </t>
    </r>
  </si>
  <si>
    <t xml:space="preserve">                  2. ประมาณการดอกเบี้ย (4) ให้เป็นไปอัตราของแต่ละธนาคาร</t>
  </si>
  <si>
    <t>ตารางประมาณการเงินกองทุนที่ใช้ได้เฉพาะผลประโยชน์ ประจำปีงบประมาณ พ.ศ. 2560</t>
  </si>
  <si>
    <t>ผลประโยชน์ปี 2559</t>
  </si>
  <si>
    <t>ปี  2559</t>
  </si>
  <si>
    <t>ปี 2560</t>
  </si>
  <si>
    <t>ผลประโยชน์ ปี 2560</t>
  </si>
  <si>
    <t xml:space="preserve">                      และดอกเบี้ยที่ประมาณการ ประจำปีงบประมาณ พ.ศ. 2560</t>
  </si>
  <si>
    <t>ตารางประมาณการเงินกองทุนที่ใช้ได้ทั้งเงินต้นและผลประโยชน์  ประจำปีงบประมาณ พ.ศ. 2560</t>
  </si>
  <si>
    <t xml:space="preserve"> ผลประโยชน์ประจำปีงบประมาณ พ.ศ. 2560</t>
  </si>
  <si>
    <t>ประมาณการ ปี 60</t>
  </si>
  <si>
    <t>สรุปคำขอตั้งงบประมาณรายจ่ายกองทุน   ประจำปีงบประมาณ พ.ศ. 2560</t>
  </si>
  <si>
    <t>ตั้งจ่ายได้ ปี 60</t>
  </si>
  <si>
    <t>รายจ่าย ปี 60</t>
  </si>
  <si>
    <t xml:space="preserve"> 1. ผลประโยชน์ หมายถึง ดอกผลสะสมของกองทุนตั้งแต่เริ่มตั้งกองทุน ซึ่งประกอบด้วย ดอกเบี้ยรายปี ดอกเบี้ยสะสม เงินที่ได้รับบริจาค เงินที่ได้มาโดยวิธีอื่น  และดอกเบี้ย ที่ประมาณการประจำปีงบประมาณ พ.ศ. 2560</t>
  </si>
  <si>
    <t>2.2 กรณีไม่มีผลประโยชน์สะสม หรือติดลบที่ (3) เนื่องจากมีการใข้จ่ายเงินเริ่มตั้งกองทุน  เงินที่ตั้งจ่ายได้ (7) จึงเกิดจาก เงินคงเหลือหลังหักจ่ายปี 56 (2) รวมกับผลประโยชน์ (6)</t>
  </si>
  <si>
    <t xml:space="preserve"> 2. เงินต้นและผลประโยชน์ที่ตั้งจ่ายได้ (7) มี 2 กรณี  คือ</t>
  </si>
  <si>
    <t>กองทุนการศึกษาและพัฒนานิสิตคณะแพทยศาสตร์         มหาวิทยาลัยามหาสารคาม พ.ศ. 2558</t>
  </si>
  <si>
    <t>ลำดับ</t>
  </si>
  <si>
    <t>1. กองทุนที่ใช้ได้เฉพาะผลประโยชน์</t>
  </si>
  <si>
    <t>2. กองทุนที่ใช้ได้ทั้งเงินต้น และผลประโยชน์</t>
  </si>
  <si>
    <t>5.  เพื่อเป็นรางวัลเชิดชูเกียรติผู้ให้บริการวิชาการดีเด่น</t>
  </si>
  <si>
    <t>ลำดับที่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</si>
  <si>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</si>
  <si>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</si>
  <si>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</si>
  <si>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</si>
  <si>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</si>
  <si>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ยุทธศาสตร์ที่ 6</t>
  </si>
  <si>
    <t>ยุทธศาสตร์ที่ 7</t>
  </si>
  <si>
    <t>ผลิตบัณฑิต</t>
  </si>
  <si>
    <t>วิจัย</t>
  </si>
  <si>
    <t>บริการ</t>
  </si>
  <si>
    <t>ทำนุ</t>
  </si>
  <si>
    <t>บริหาร</t>
  </si>
  <si>
    <t>ภาพลักษณ์</t>
  </si>
  <si>
    <t>สีเขียว</t>
  </si>
  <si>
    <r>
      <rPr>
        <b/>
        <sz val="16"/>
        <rFont val="TH SarabunPSK"/>
        <family val="2"/>
      </rPr>
      <t>ยุทธศาสตร์ที่ 1</t>
    </r>
    <r>
      <rPr>
        <sz val="16"/>
        <rFont val="TH SarabunPSK"/>
        <family val="2"/>
      </rPr>
      <t xml:space="preserve"> การผลิตบัณฑิตที่มีคุณภาพภายใต้การจัดการเรียนการสอนที่ทันสมัยตามเกณฑ์มาตรฐานและการจัดอันดับสากล รวมทั้งสร้างความพร้อมเข้าสู่ประชาคมอาเซียน</t>
    </r>
  </si>
  <si>
    <r>
      <rPr>
        <b/>
        <sz val="16"/>
        <rFont val="TH SarabunPSK"/>
        <family val="2"/>
      </rPr>
      <t>ยุทธศาสตร์ที่ 2</t>
    </r>
    <r>
      <rPr>
        <sz val="16"/>
        <rFont val="TH SarabunPSK"/>
        <family val="2"/>
      </rPr>
      <t xml:space="preserve"> มุ่งเน้นงานวิจัยและพัฒนานวัตกรรมที่สร้างมูลค่าเพิ่มให้กับชุมชนและสังคม / </t>
    </r>
    <r>
      <rPr>
        <b/>
        <sz val="16"/>
        <rFont val="TH SarabunPSK"/>
        <family val="2"/>
      </rPr>
      <t>ยุทธศาสตร์ที่ 3</t>
    </r>
    <r>
      <rPr>
        <sz val="16"/>
        <rFont val="TH SarabunPSK"/>
        <family val="2"/>
      </rPr>
      <t xml:space="preserve"> การเป็นศูนย์กลางแห่งการเรียนรู้และบริการวิชาการชั้นนำในภาคตะวันออกเฉียงเหนือ</t>
    </r>
  </si>
  <si>
    <r>
      <rPr>
        <b/>
        <sz val="16"/>
        <rFont val="TH SarabunPSK"/>
        <family val="2"/>
      </rPr>
      <t>ยุทธศาสตร์ที่ 4</t>
    </r>
    <r>
      <rPr>
        <sz val="16"/>
        <rFont val="TH SarabunPSK"/>
        <family val="2"/>
      </rPr>
      <t xml:space="preserve"> ส่งเสริมการนำทุนทางวัฒนธรรม ขนบธรรมเนียมและภูมิปัญญาท้องถิ่นไปใช้ประโยชน์อย่างยั่งยืน / </t>
    </r>
    <r>
      <rPr>
        <b/>
        <sz val="16"/>
        <rFont val="TH SarabunPSK"/>
        <family val="2"/>
      </rPr>
      <t>ยุทธศาสตร์ที่ 5</t>
    </r>
    <r>
      <rPr>
        <sz val="16"/>
        <rFont val="TH SarabunPSK"/>
        <family val="2"/>
      </rPr>
      <t xml:space="preserve"> พัฒนาระบบบริหารจัดการให้มีประสิทธิภาพและยกระดับการบริหารธรรมาภิบาลของมหาวิทยาลัย</t>
    </r>
  </si>
  <si>
    <r>
      <rPr>
        <b/>
        <sz val="16"/>
        <rFont val="TH SarabunPSK"/>
        <family val="2"/>
      </rPr>
      <t>ยุทธศาสตร์ที่ 6</t>
    </r>
    <r>
      <rPr>
        <sz val="16"/>
        <rFont val="TH SarabunPSK"/>
        <family val="2"/>
      </rPr>
      <t xml:space="preserve"> การส่งเสริมภาพลักษณ์ของมหาวิทยาลัยให้ได้รับการยอมรับและพัฒนาเป็นมหาวิทยาลัยในระดับสากล / </t>
    </r>
    <r>
      <rPr>
        <b/>
        <sz val="16"/>
        <rFont val="TH SarabunPSK"/>
        <family val="2"/>
      </rPr>
      <t>ยุทธศาสตร์ที่ 7</t>
    </r>
    <r>
      <rPr>
        <sz val="16"/>
        <rFont val="TH SarabunPSK"/>
        <family val="2"/>
      </rPr>
      <t xml:space="preserve"> พัฒนาสู่มหาวิทยาลัยสีเขียว (Green University)</t>
    </r>
  </si>
  <si>
    <t>กองทุน...............................</t>
  </si>
  <si>
    <t>กองทุน................................</t>
  </si>
  <si>
    <r>
      <t xml:space="preserve">หมายเหตุ  </t>
    </r>
    <r>
      <rPr>
        <sz val="16"/>
        <rFont val="TH SarabunPSK"/>
        <family val="2"/>
      </rPr>
      <t xml:space="preserve">* ไม่ขอตั้งงบประมาณรายจ่าย  จำนวน ....กองทุน   </t>
    </r>
  </si>
  <si>
    <t>กองทุน .....................................</t>
  </si>
  <si>
    <t xml:space="preserve">                      และดอกเบี้ยที่ประมาณการ ประจำปีงบประมาณ พ.ศ. 2561</t>
  </si>
  <si>
    <t>ณ ปัจจุบัน</t>
  </si>
  <si>
    <t>หลังหักตั้งจ่าย</t>
  </si>
  <si>
    <t>[1]</t>
  </si>
  <si>
    <t>[2]</t>
  </si>
  <si>
    <t>[3]</t>
  </si>
  <si>
    <t>[4 =(3) x ดอกเบี้ย]</t>
  </si>
  <si>
    <t xml:space="preserve">1. ครุภัณฑ์ </t>
  </si>
  <si>
    <t>2. ที่ดินและสิ่งก่อสร้าง</t>
  </si>
  <si>
    <t>2.1 รายการ......................................</t>
  </si>
  <si>
    <t>(มือถือ................................./เบอร์ภายใน................................)</t>
  </si>
  <si>
    <t>ชื่อ/สกุล ....................................................................................</t>
  </si>
  <si>
    <t>แผนงานบุคลากรภาครัฐ</t>
  </si>
  <si>
    <t>แผนงานพื้นฐาน</t>
  </si>
  <si>
    <t>แผนงานยุทธศาสตร์</t>
  </si>
  <si>
    <t>รวมคำขอตั้ง</t>
  </si>
  <si>
    <t>ชื่อกอทุน</t>
  </si>
  <si>
    <t>บริการวิชการ</t>
  </si>
  <si>
    <t>และทำนุฯ</t>
  </si>
  <si>
    <t>คณะ...............................................................................</t>
  </si>
  <si>
    <t>ชื่อกองทุน………………………………………………………..........….</t>
  </si>
  <si>
    <t>ประเภทกองทุน..................................................................</t>
  </si>
  <si>
    <t>1.1.1 รายการ…………………………….</t>
  </si>
  <si>
    <t>2.2.1. รายการ…………………………….</t>
  </si>
  <si>
    <t>2.3.1 รายการ…………………………….</t>
  </si>
  <si>
    <t>หมายเหตุ  กรุณากรอกข้อมูลผู้รับผิดชอบหรือผู้จัดทำข้อมูล เพื่อความสะดวกต่อการประสานงาน</t>
  </si>
  <si>
    <t>กรอบวงเงิน</t>
  </si>
  <si>
    <t>[5]</t>
  </si>
  <si>
    <t>[6)=(3)+(4)+(5)]</t>
  </si>
  <si>
    <t>ตอบแทน</t>
  </si>
  <si>
    <t>ใช้สอย</t>
  </si>
  <si>
    <t>วัสดุ</t>
  </si>
  <si>
    <t>สาธารณูปโภค</t>
  </si>
  <si>
    <t>ครุภัณฑ์</t>
  </si>
  <si>
    <t>สิ่งก่อสร้าง</t>
  </si>
  <si>
    <t>งบอุดหนุน</t>
  </si>
  <si>
    <t>คณะ .................................................</t>
  </si>
  <si>
    <t>สรุปคำขอตั้งงบประมาณรายจ่ายเงินกองทุน</t>
  </si>
  <si>
    <t>สรุปกรอบประมาณการรายรับ</t>
  </si>
  <si>
    <t>สรุปคำขอตั้ง</t>
  </si>
  <si>
    <t>ตารางประมาณการเงินกองทุนมหาวิทยาลัยมหาสารคาม  ประจำปีงบประมาณ พ.ศ. 25…..</t>
  </si>
  <si>
    <t>คณะ-หน่วยงาน....................................................................</t>
  </si>
  <si>
    <t>ปีงบ 25..</t>
  </si>
  <si>
    <t>ปีงบ  25…..</t>
  </si>
  <si>
    <t>ปีงบ 25…..</t>
  </si>
  <si>
    <t>ประมาณการผลประโยชน์ปีงบ 25……</t>
  </si>
  <si>
    <t>ตารางที่ 1 สรุปคำขอตั้งงบประมาณรายจ่ายกองทุน   ประจำปีงบประมาณ พ.ศ. 25.. (มิติงบรายจ่าย)</t>
  </si>
  <si>
    <t>ตารางที่ 2 สรุปคำของบประมาณรายจ่ายเงินกองทุน ประจำปีงบประมาณ พ.ศ. 25.. (มิติภาระค่าใช้จ่าย)</t>
  </si>
  <si>
    <t>ตารางที่ 3 สรุปคำของบประมาณรายจ่ายเงินกองทุน ประจำปีงบประมาณ  พ.ศ. 25..  (มิติยุทธศาสตร์)</t>
  </si>
  <si>
    <t>ตารางที่ 4 สรุปคำของบประมาณรายจ่ายเงินกองทุน ประจำปีงบประมาณ พ.ศ.  25.. (มิติตามวัตถุประสงค์กองทุน)</t>
  </si>
  <si>
    <t>25..</t>
  </si>
  <si>
    <t>คณะ-หน่วยงาน.....................................................</t>
  </si>
  <si>
    <t>คณะ-หน่วยงาน ........................................................</t>
  </si>
  <si>
    <t>คณะ-หน่วยงาน...................................................................</t>
  </si>
  <si>
    <t xml:space="preserve"> ประจำปีงบประมาณ  พ.ศ. 2563</t>
  </si>
  <si>
    <r>
      <rPr>
        <b/>
        <sz val="14"/>
        <rFont val="TH SarabunPSK"/>
        <family val="2"/>
      </rPr>
      <t xml:space="preserve">ประเภทกองทุน </t>
    </r>
    <r>
      <rPr>
        <b/>
        <sz val="14"/>
        <color rgb="FFFF0000"/>
        <rFont val="TH SarabunPSK"/>
        <family val="2"/>
      </rPr>
      <t xml:space="preserve">: กองทุนที่ใช้ได้เฉพาะผลประโยชน์  </t>
    </r>
  </si>
  <si>
    <r>
      <t xml:space="preserve">ประเภทกองทุน : </t>
    </r>
    <r>
      <rPr>
        <b/>
        <sz val="14"/>
        <color rgb="FFFF0000"/>
        <rFont val="TH SarabunPSK"/>
        <family val="2"/>
      </rPr>
      <t>กองทุนที่ใช้ได้ทั้งเงินต้น และผลประโยชน์</t>
    </r>
  </si>
  <si>
    <t xml:space="preserve">ตารางที่ 5 รายละเอียดคำขอตั้งงบประมาณรายจ่ายเงินกองทุน ประจำปีงบประมาณ พ.ศ.  25..  </t>
  </si>
  <si>
    <t xml:space="preserve">  </t>
  </si>
  <si>
    <t>งบประมาณ 2562</t>
  </si>
  <si>
    <t>คำขอ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</si>
</sst>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&quot;ฃ&quot;#,##0.00;\-&quot;ฃ&quot;#,##0.00"/>
    <numFmt numFmtId="191" formatCode="\$#,##0.00;\(\$#,##0.00\)"/>
    <numFmt numFmtId="192" formatCode="\$#,##0;\(\$#,##0\)"/>
    <numFmt numFmtId="193" formatCode="#,##0;\(#,##0\)"/>
    <numFmt numFmtId="194" formatCode="_-&quot;S&quot;\ * #,##0_-;\-&quot;S&quot;\ * #,##0_-;_-&quot;S&quot;\ * &quot;-&quot;_-;_-@_-"/>
    <numFmt numFmtId="195" formatCode="#,##0;[Red]\(#,##0\)"/>
  </numFmts>
  <fonts count="58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sz val="8"/>
      <name val="DilleniaUPC"/>
      <family val="1"/>
    </font>
    <font>
      <sz val="12"/>
      <name val="Times New Roman"/>
      <family val="1"/>
    </font>
    <font>
      <b/>
      <sz val="10"/>
      <name val="Helv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4"/>
      <name val="CordiaUPC"/>
      <family val="2"/>
    </font>
    <font>
      <sz val="8"/>
      <name val="Arial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u/>
      <sz val="16"/>
      <name val="TH SarabunPSK"/>
      <family val="2"/>
    </font>
    <font>
      <b/>
      <sz val="12"/>
      <color indexed="81"/>
      <name val="BrowalliaUPC"/>
      <family val="2"/>
      <charset val="22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indexed="12"/>
      <name val="TH SarabunPSK"/>
      <family val="2"/>
    </font>
    <font>
      <b/>
      <sz val="16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6"/>
      <color rgb="FF30303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48"/>
      <name val="TH SarabunPSK"/>
      <family val="2"/>
    </font>
    <font>
      <b/>
      <sz val="40"/>
      <name val="TH SarabunPSK"/>
      <family val="2"/>
    </font>
    <font>
      <b/>
      <sz val="36"/>
      <name val="TH SarabunPSK"/>
      <family val="2"/>
    </font>
    <font>
      <b/>
      <sz val="12"/>
      <color rgb="FFFF0000"/>
      <name val="TH SarabunPSK"/>
      <family val="2"/>
    </font>
    <font>
      <sz val="12"/>
      <color rgb="FF0000CC"/>
      <name val="TH SarabunPSK"/>
      <family val="2"/>
    </font>
    <font>
      <b/>
      <u/>
      <sz val="12"/>
      <name val="TH SarabunPSK"/>
      <family val="2"/>
    </font>
    <font>
      <sz val="14"/>
      <name val="AngsanaUPC"/>
      <family val="1"/>
    </font>
    <font>
      <b/>
      <sz val="20"/>
      <name val="TH SarabunPSK"/>
      <family val="2"/>
    </font>
    <font>
      <b/>
      <sz val="16"/>
      <color rgb="FFFF0000"/>
      <name val="TH SarabunPSK"/>
      <family val="2"/>
    </font>
    <font>
      <sz val="8"/>
      <name val="TH SarabunPSK"/>
      <family val="2"/>
    </font>
    <font>
      <b/>
      <sz val="17"/>
      <name val="TH SarabunPSK"/>
      <family val="2"/>
    </font>
    <font>
      <sz val="14"/>
      <name val="Cordia New"/>
      <family val="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1"/>
      <color indexed="8"/>
      <name val="Tahoma"/>
      <family val="2"/>
    </font>
    <font>
      <u/>
      <sz val="11.9"/>
      <color indexed="12"/>
      <name val="CordiaUPC"/>
      <family val="2"/>
      <charset val="222"/>
    </font>
    <font>
      <u/>
      <sz val="11.9"/>
      <color indexed="36"/>
      <name val="CordiaUPC"/>
      <family val="2"/>
      <charset val="222"/>
    </font>
    <font>
      <sz val="12"/>
      <name val="นูลมรผ"/>
      <charset val="129"/>
    </font>
    <font>
      <sz val="14"/>
      <name val="CordiaUPC"/>
      <family val="2"/>
      <charset val="222"/>
    </font>
    <font>
      <sz val="12"/>
      <name val="นูลมรผ"/>
    </font>
    <font>
      <b/>
      <sz val="18"/>
      <name val="TH SarabunPSK"/>
      <family val="2"/>
    </font>
    <font>
      <b/>
      <sz val="28"/>
      <name val="TH SarabunPSK"/>
      <family val="2"/>
    </font>
    <font>
      <b/>
      <sz val="14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</borders>
  <cellStyleXfs count="73">
    <xf numFmtId="0" fontId="0" fillId="0" borderId="0"/>
    <xf numFmtId="0" fontId="4" fillId="0" borderId="0"/>
    <xf numFmtId="0" fontId="5" fillId="0" borderId="0"/>
    <xf numFmtId="43" fontId="2" fillId="0" borderId="0" applyFont="0" applyFill="0" applyBorder="0" applyAlignment="0" applyProtection="0"/>
    <xf numFmtId="193" fontId="6" fillId="0" borderId="0"/>
    <xf numFmtId="187" fontId="7" fillId="0" borderId="0" applyFont="0" applyFill="0" applyBorder="0" applyAlignment="0" applyProtection="0"/>
    <xf numFmtId="191" fontId="6" fillId="0" borderId="0"/>
    <xf numFmtId="15" fontId="8" fillId="0" borderId="0"/>
    <xf numFmtId="192" fontId="6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9" fillId="3" borderId="3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4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6" fillId="0" borderId="0"/>
    <xf numFmtId="190" fontId="6" fillId="0" borderId="0"/>
    <xf numFmtId="0" fontId="14" fillId="0" borderId="0" applyFill="0" applyBorder="0" applyProtection="0">
      <alignment horizontal="center" vertical="center"/>
    </xf>
    <xf numFmtId="10" fontId="7" fillId="0" borderId="0" applyFont="0" applyFill="0" applyBorder="0" applyAlignment="0" applyProtection="0"/>
    <xf numFmtId="195" fontId="13" fillId="0" borderId="0">
      <alignment horizontal="center"/>
    </xf>
    <xf numFmtId="0" fontId="12" fillId="0" borderId="0"/>
    <xf numFmtId="0" fontId="41" fillId="0" borderId="0"/>
    <xf numFmtId="43" fontId="41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9" fontId="48" fillId="0" borderId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" fillId="0" borderId="0"/>
    <xf numFmtId="0" fontId="46" fillId="0" borderId="0"/>
    <xf numFmtId="0" fontId="41" fillId="0" borderId="0"/>
    <xf numFmtId="0" fontId="7" fillId="0" borderId="0"/>
    <xf numFmtId="0" fontId="46" fillId="0" borderId="0"/>
    <xf numFmtId="0" fontId="1" fillId="0" borderId="0"/>
    <xf numFmtId="0" fontId="7" fillId="0" borderId="0"/>
    <xf numFmtId="0" fontId="1" fillId="0" borderId="0"/>
    <xf numFmtId="0" fontId="41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9" fontId="52" fillId="0" borderId="0" applyFon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7" fillId="0" borderId="0"/>
    <xf numFmtId="0" fontId="46" fillId="0" borderId="0"/>
    <xf numFmtId="0" fontId="1" fillId="0" borderId="0"/>
    <xf numFmtId="0" fontId="7" fillId="0" borderId="0"/>
    <xf numFmtId="0" fontId="49" fillId="0" borderId="0"/>
    <xf numFmtId="0" fontId="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/>
  </cellStyleXfs>
  <cellXfs count="491">
    <xf numFmtId="0" fontId="0" fillId="0" borderId="0" xfId="0"/>
    <xf numFmtId="0" fontId="16" fillId="0" borderId="0" xfId="0" applyFont="1"/>
    <xf numFmtId="43" fontId="16" fillId="0" borderId="0" xfId="3" applyFont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5" xfId="0" applyFont="1" applyBorder="1"/>
    <xf numFmtId="0" fontId="17" fillId="0" borderId="5" xfId="0" applyFont="1" applyBorder="1"/>
    <xf numFmtId="0" fontId="1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/>
    <xf numFmtId="0" fontId="17" fillId="0" borderId="0" xfId="0" applyFont="1" applyAlignment="1"/>
    <xf numFmtId="0" fontId="17" fillId="0" borderId="0" xfId="0" applyFont="1" applyBorder="1" applyAlignment="1"/>
    <xf numFmtId="0" fontId="27" fillId="0" borderId="0" xfId="0" applyFont="1" applyBorder="1"/>
    <xf numFmtId="0" fontId="17" fillId="0" borderId="7" xfId="0" applyFont="1" applyBorder="1" applyAlignment="1">
      <alignment horizontal="center" vertical="center" shrinkToFit="1"/>
    </xf>
    <xf numFmtId="0" fontId="16" fillId="0" borderId="8" xfId="0" applyFont="1" applyBorder="1"/>
    <xf numFmtId="0" fontId="17" fillId="0" borderId="6" xfId="0" applyFont="1" applyBorder="1"/>
    <xf numFmtId="0" fontId="17" fillId="0" borderId="6" xfId="3" applyNumberFormat="1" applyFont="1" applyFill="1" applyBorder="1" applyAlignment="1">
      <alignment horizontal="left" vertical="top"/>
    </xf>
    <xf numFmtId="0" fontId="17" fillId="0" borderId="5" xfId="0" applyNumberFormat="1" applyFont="1" applyBorder="1"/>
    <xf numFmtId="0" fontId="17" fillId="0" borderId="6" xfId="0" applyNumberFormat="1" applyFont="1" applyBorder="1"/>
    <xf numFmtId="0" fontId="17" fillId="0" borderId="5" xfId="0" applyNumberFormat="1" applyFont="1" applyFill="1" applyBorder="1" applyAlignment="1">
      <alignment horizontal="left" vertical="top"/>
    </xf>
    <xf numFmtId="0" fontId="17" fillId="0" borderId="6" xfId="0" applyNumberFormat="1" applyFont="1" applyFill="1" applyBorder="1" applyAlignment="1">
      <alignment horizontal="left" vertical="top"/>
    </xf>
    <xf numFmtId="0" fontId="17" fillId="0" borderId="5" xfId="3" applyNumberFormat="1" applyFont="1" applyFill="1" applyBorder="1" applyAlignment="1">
      <alignment horizontal="left" vertical="top"/>
    </xf>
    <xf numFmtId="0" fontId="17" fillId="0" borderId="5" xfId="3" applyNumberFormat="1" applyFont="1" applyFill="1" applyBorder="1" applyAlignment="1">
      <alignment horizontal="left" vertical="top" wrapText="1"/>
    </xf>
    <xf numFmtId="0" fontId="17" fillId="0" borderId="6" xfId="3" applyNumberFormat="1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indent="1"/>
    </xf>
    <xf numFmtId="0" fontId="17" fillId="0" borderId="5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22" fillId="0" borderId="0" xfId="0" applyFont="1"/>
    <xf numFmtId="0" fontId="17" fillId="0" borderId="0" xfId="0" applyFont="1"/>
    <xf numFmtId="0" fontId="17" fillId="0" borderId="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9" xfId="0" applyFont="1" applyBorder="1" applyAlignment="1">
      <alignment horizontal="left" indent="2"/>
    </xf>
    <xf numFmtId="0" fontId="16" fillId="0" borderId="9" xfId="0" applyFont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/>
    <xf numFmtId="0" fontId="17" fillId="0" borderId="12" xfId="0" applyFont="1" applyBorder="1" applyAlignment="1">
      <alignment horizontal="center"/>
    </xf>
    <xf numFmtId="0" fontId="16" fillId="0" borderId="3" xfId="0" applyFont="1" applyBorder="1"/>
    <xf numFmtId="0" fontId="17" fillId="0" borderId="3" xfId="0" applyFont="1" applyBorder="1"/>
    <xf numFmtId="0" fontId="22" fillId="0" borderId="0" xfId="0" applyFont="1" applyBorder="1"/>
    <xf numFmtId="43" fontId="24" fillId="0" borderId="11" xfId="3" applyFont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6" xfId="0" applyFont="1" applyBorder="1"/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0" xfId="0" applyFont="1" applyBorder="1"/>
    <xf numFmtId="43" fontId="24" fillId="0" borderId="3" xfId="3" applyFont="1" applyBorder="1"/>
    <xf numFmtId="43" fontId="22" fillId="0" borderId="0" xfId="3" applyFont="1"/>
    <xf numFmtId="43" fontId="22" fillId="0" borderId="0" xfId="0" applyNumberFormat="1" applyFont="1"/>
    <xf numFmtId="43" fontId="22" fillId="0" borderId="0" xfId="3" applyFont="1" applyFill="1"/>
    <xf numFmtId="0" fontId="23" fillId="0" borderId="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3" fontId="23" fillId="0" borderId="0" xfId="3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43" fontId="23" fillId="0" borderId="15" xfId="3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0" xfId="0" applyFont="1" applyFill="1"/>
    <xf numFmtId="43" fontId="23" fillId="0" borderId="15" xfId="3" quotePrefix="1" applyFont="1" applyFill="1" applyBorder="1" applyAlignment="1">
      <alignment horizontal="center"/>
    </xf>
    <xf numFmtId="43" fontId="23" fillId="0" borderId="0" xfId="3" applyFont="1" applyFill="1"/>
    <xf numFmtId="49" fontId="23" fillId="0" borderId="5" xfId="0" applyNumberFormat="1" applyFont="1" applyFill="1" applyBorder="1"/>
    <xf numFmtId="49" fontId="23" fillId="0" borderId="5" xfId="0" applyNumberFormat="1" applyFont="1" applyFill="1" applyBorder="1" applyAlignment="1">
      <alignment horizontal="center"/>
    </xf>
    <xf numFmtId="43" fontId="23" fillId="0" borderId="8" xfId="3" quotePrefix="1" applyFont="1" applyFill="1" applyBorder="1" applyAlignment="1">
      <alignment horizontal="center"/>
    </xf>
    <xf numFmtId="49" fontId="23" fillId="0" borderId="0" xfId="0" applyNumberFormat="1" applyFont="1" applyFill="1"/>
    <xf numFmtId="0" fontId="22" fillId="0" borderId="0" xfId="0" applyFont="1" applyAlignment="1">
      <alignment vertical="center"/>
    </xf>
    <xf numFmtId="43" fontId="22" fillId="0" borderId="0" xfId="3" applyFont="1" applyAlignment="1">
      <alignment vertical="center"/>
    </xf>
    <xf numFmtId="0" fontId="22" fillId="0" borderId="0" xfId="0" applyFont="1" applyFill="1" applyAlignment="1">
      <alignment vertical="center"/>
    </xf>
    <xf numFmtId="43" fontId="22" fillId="0" borderId="0" xfId="3" applyFont="1" applyFill="1" applyAlignment="1">
      <alignment vertical="center"/>
    </xf>
    <xf numFmtId="43" fontId="22" fillId="0" borderId="0" xfId="0" applyNumberFormat="1" applyFont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top"/>
    </xf>
    <xf numFmtId="43" fontId="22" fillId="0" borderId="0" xfId="3" applyFont="1" applyAlignment="1">
      <alignment vertical="top"/>
    </xf>
    <xf numFmtId="0" fontId="22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horizontal="center" vertical="center"/>
    </xf>
    <xf numFmtId="43" fontId="23" fillId="3" borderId="16" xfId="3" applyFont="1" applyFill="1" applyBorder="1" applyAlignment="1">
      <alignment vertical="center"/>
    </xf>
    <xf numFmtId="0" fontId="22" fillId="0" borderId="0" xfId="0" applyFont="1" applyFill="1" applyBorder="1"/>
    <xf numFmtId="43" fontId="23" fillId="0" borderId="0" xfId="0" applyNumberFormat="1" applyFont="1" applyBorder="1"/>
    <xf numFmtId="43" fontId="23" fillId="0" borderId="0" xfId="3" applyFont="1" applyFill="1" applyBorder="1"/>
    <xf numFmtId="0" fontId="22" fillId="0" borderId="0" xfId="0" applyFont="1" applyAlignment="1">
      <alignment horizontal="distributed"/>
    </xf>
    <xf numFmtId="43" fontId="22" fillId="0" borderId="0" xfId="0" applyNumberFormat="1" applyFont="1" applyFill="1" applyAlignment="1">
      <alignment horizontal="distributed"/>
    </xf>
    <xf numFmtId="43" fontId="22" fillId="0" borderId="0" xfId="3" applyFont="1" applyAlignment="1">
      <alignment horizontal="distributed"/>
    </xf>
    <xf numFmtId="49" fontId="23" fillId="0" borderId="14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top"/>
    </xf>
    <xf numFmtId="43" fontId="22" fillId="0" borderId="0" xfId="3" applyFont="1" applyFill="1" applyAlignment="1">
      <alignment vertical="top"/>
    </xf>
    <xf numFmtId="0" fontId="23" fillId="3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88" fontId="22" fillId="3" borderId="3" xfId="0" applyNumberFormat="1" applyFont="1" applyFill="1" applyBorder="1" applyAlignment="1">
      <alignment vertical="center"/>
    </xf>
    <xf numFmtId="43" fontId="22" fillId="3" borderId="3" xfId="0" applyNumberFormat="1" applyFont="1" applyFill="1" applyBorder="1" applyAlignment="1">
      <alignment vertical="center"/>
    </xf>
    <xf numFmtId="0" fontId="28" fillId="0" borderId="0" xfId="0" applyFont="1"/>
    <xf numFmtId="0" fontId="29" fillId="0" borderId="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9" fontId="29" fillId="0" borderId="5" xfId="0" applyNumberFormat="1" applyFont="1" applyFill="1" applyBorder="1" applyAlignment="1">
      <alignment horizontal="center"/>
    </xf>
    <xf numFmtId="188" fontId="28" fillId="3" borderId="3" xfId="0" applyNumberFormat="1" applyFont="1" applyFill="1" applyBorder="1" applyAlignment="1">
      <alignment vertical="center"/>
    </xf>
    <xf numFmtId="43" fontId="29" fillId="3" borderId="16" xfId="3" applyFont="1" applyFill="1" applyBorder="1" applyAlignment="1">
      <alignment vertical="center"/>
    </xf>
    <xf numFmtId="43" fontId="29" fillId="0" borderId="0" xfId="0" applyNumberFormat="1" applyFont="1" applyBorder="1"/>
    <xf numFmtId="0" fontId="23" fillId="5" borderId="6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49" fontId="23" fillId="5" borderId="5" xfId="0" applyNumberFormat="1" applyFont="1" applyFill="1" applyBorder="1" applyAlignment="1">
      <alignment horizontal="center"/>
    </xf>
    <xf numFmtId="0" fontId="23" fillId="0" borderId="11" xfId="0" quotePrefix="1" applyFont="1" applyFill="1" applyBorder="1" applyAlignment="1">
      <alignment horizontal="center"/>
    </xf>
    <xf numFmtId="49" fontId="23" fillId="0" borderId="11" xfId="0" applyNumberFormat="1" applyFont="1" applyFill="1" applyBorder="1"/>
    <xf numFmtId="0" fontId="23" fillId="0" borderId="0" xfId="0" applyFont="1" applyAlignment="1">
      <alignment vertical="center"/>
    </xf>
    <xf numFmtId="0" fontId="23" fillId="0" borderId="3" xfId="0" applyFont="1" applyFill="1" applyBorder="1" applyAlignment="1">
      <alignment horizontal="center"/>
    </xf>
    <xf numFmtId="0" fontId="16" fillId="0" borderId="0" xfId="0" applyFont="1" applyAlignment="1">
      <alignment horizontal="left" indent="2"/>
    </xf>
    <xf numFmtId="0" fontId="19" fillId="0" borderId="0" xfId="0" applyFont="1"/>
    <xf numFmtId="0" fontId="16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43" fontId="21" fillId="0" borderId="17" xfId="3" applyFont="1" applyBorder="1" applyAlignment="1">
      <alignment horizontal="right"/>
    </xf>
    <xf numFmtId="0" fontId="17" fillId="0" borderId="0" xfId="0" applyFont="1" applyAlignment="1">
      <alignment horizontal="left"/>
    </xf>
    <xf numFmtId="43" fontId="17" fillId="0" borderId="0" xfId="3" applyFont="1"/>
    <xf numFmtId="0" fontId="21" fillId="0" borderId="0" xfId="0" applyFont="1" applyAlignment="1">
      <alignment horizontal="left" indent="3"/>
    </xf>
    <xf numFmtId="43" fontId="21" fillId="0" borderId="0" xfId="3" applyFont="1"/>
    <xf numFmtId="43" fontId="21" fillId="0" borderId="17" xfId="0" applyNumberFormat="1" applyFont="1" applyBorder="1"/>
    <xf numFmtId="188" fontId="16" fillId="0" borderId="0" xfId="3" applyNumberFormat="1" applyFont="1"/>
    <xf numFmtId="188" fontId="17" fillId="0" borderId="17" xfId="3" applyNumberFormat="1" applyFont="1" applyBorder="1"/>
    <xf numFmtId="0" fontId="17" fillId="0" borderId="0" xfId="0" applyFont="1" applyAlignment="1">
      <alignment horizontal="left" indent="2"/>
    </xf>
    <xf numFmtId="188" fontId="17" fillId="0" borderId="0" xfId="0" applyNumberFormat="1" applyFont="1"/>
    <xf numFmtId="43" fontId="17" fillId="0" borderId="17" xfId="3" applyFont="1" applyBorder="1"/>
    <xf numFmtId="0" fontId="17" fillId="0" borderId="0" xfId="0" applyFont="1" applyBorder="1"/>
    <xf numFmtId="43" fontId="17" fillId="0" borderId="0" xfId="5" applyNumberFormat="1" applyFont="1" applyFill="1" applyAlignment="1">
      <alignment horizontal="centerContinuous"/>
    </xf>
    <xf numFmtId="188" fontId="17" fillId="0" borderId="0" xfId="3" applyNumberFormat="1" applyFont="1" applyFill="1" applyAlignment="1">
      <alignment horizontal="centerContinuous"/>
    </xf>
    <xf numFmtId="189" fontId="16" fillId="0" borderId="0" xfId="5" applyNumberFormat="1" applyFont="1" applyFill="1" applyAlignment="1"/>
    <xf numFmtId="189" fontId="17" fillId="0" borderId="0" xfId="5" applyNumberFormat="1" applyFont="1" applyFill="1" applyAlignment="1"/>
    <xf numFmtId="189" fontId="16" fillId="0" borderId="0" xfId="5" applyNumberFormat="1" applyFont="1" applyFill="1" applyAlignment="1">
      <alignment horizontal="center"/>
    </xf>
    <xf numFmtId="188" fontId="16" fillId="0" borderId="0" xfId="3" applyNumberFormat="1" applyFont="1" applyFill="1" applyAlignment="1">
      <alignment horizontal="center"/>
    </xf>
    <xf numFmtId="43" fontId="16" fillId="0" borderId="0" xfId="5" applyNumberFormat="1" applyFont="1" applyFill="1" applyAlignment="1">
      <alignment horizontal="right"/>
    </xf>
    <xf numFmtId="188" fontId="16" fillId="0" borderId="0" xfId="3" applyNumberFormat="1" applyFont="1" applyFill="1" applyAlignment="1"/>
    <xf numFmtId="189" fontId="17" fillId="0" borderId="0" xfId="5" applyNumberFormat="1" applyFont="1" applyFill="1" applyAlignment="1">
      <alignment vertical="center"/>
    </xf>
    <xf numFmtId="188" fontId="16" fillId="0" borderId="5" xfId="3" applyNumberFormat="1" applyFont="1" applyFill="1" applyBorder="1" applyAlignment="1">
      <alignment horizontal="left"/>
    </xf>
    <xf numFmtId="188" fontId="16" fillId="0" borderId="0" xfId="3" applyNumberFormat="1" applyFont="1" applyFill="1" applyAlignment="1">
      <alignment horizontal="left"/>
    </xf>
    <xf numFmtId="189" fontId="16" fillId="0" borderId="0" xfId="5" applyNumberFormat="1" applyFont="1" applyFill="1" applyAlignment="1">
      <alignment horizontal="left"/>
    </xf>
    <xf numFmtId="188" fontId="17" fillId="0" borderId="0" xfId="3" applyNumberFormat="1" applyFont="1" applyFill="1" applyAlignment="1">
      <alignment horizontal="left"/>
    </xf>
    <xf numFmtId="188" fontId="17" fillId="0" borderId="0" xfId="3" applyNumberFormat="1" applyFont="1" applyFill="1" applyAlignment="1">
      <alignment horizontal="center"/>
    </xf>
    <xf numFmtId="0" fontId="16" fillId="0" borderId="21" xfId="0" applyFont="1" applyBorder="1"/>
    <xf numFmtId="0" fontId="16" fillId="0" borderId="9" xfId="0" applyFont="1" applyBorder="1"/>
    <xf numFmtId="0" fontId="16" fillId="0" borderId="21" xfId="0" applyFont="1" applyBorder="1" applyAlignment="1">
      <alignment horizontal="left" indent="1"/>
    </xf>
    <xf numFmtId="0" fontId="17" fillId="0" borderId="21" xfId="0" applyFont="1" applyFill="1" applyBorder="1" applyAlignment="1">
      <alignment horizontal="center" vertical="center"/>
    </xf>
    <xf numFmtId="0" fontId="16" fillId="0" borderId="21" xfId="0" applyFont="1" applyFill="1" applyBorder="1"/>
    <xf numFmtId="0" fontId="16" fillId="5" borderId="6" xfId="0" applyFont="1" applyFill="1" applyBorder="1"/>
    <xf numFmtId="0" fontId="16" fillId="0" borderId="12" xfId="0" applyFont="1" applyBorder="1"/>
    <xf numFmtId="0" fontId="16" fillId="0" borderId="10" xfId="0" applyFont="1" applyBorder="1" applyAlignment="1">
      <alignment horizontal="left" indent="2"/>
    </xf>
    <xf numFmtId="0" fontId="16" fillId="0" borderId="10" xfId="0" applyFont="1" applyBorder="1"/>
    <xf numFmtId="0" fontId="16" fillId="0" borderId="12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7" fillId="0" borderId="3" xfId="0" applyFont="1" applyBorder="1" applyAlignment="1"/>
    <xf numFmtId="0" fontId="16" fillId="0" borderId="11" xfId="0" applyFont="1" applyBorder="1" applyAlignment="1">
      <alignment horizontal="left" indent="2"/>
    </xf>
    <xf numFmtId="0" fontId="16" fillId="0" borderId="5" xfId="0" applyFont="1" applyBorder="1" applyAlignment="1">
      <alignment horizontal="left" indent="2"/>
    </xf>
    <xf numFmtId="0" fontId="23" fillId="0" borderId="7" xfId="0" applyFont="1" applyFill="1" applyBorder="1" applyAlignment="1"/>
    <xf numFmtId="0" fontId="23" fillId="6" borderId="11" xfId="0" applyFont="1" applyFill="1" applyBorder="1" applyAlignment="1">
      <alignment horizontal="center"/>
    </xf>
    <xf numFmtId="0" fontId="27" fillId="7" borderId="22" xfId="0" applyNumberFormat="1" applyFont="1" applyFill="1" applyBorder="1" applyAlignment="1">
      <alignment vertical="top" wrapText="1"/>
    </xf>
    <xf numFmtId="0" fontId="16" fillId="7" borderId="21" xfId="0" applyFont="1" applyFill="1" applyBorder="1"/>
    <xf numFmtId="0" fontId="27" fillId="7" borderId="8" xfId="0" applyNumberFormat="1" applyFont="1" applyFill="1" applyBorder="1" applyAlignment="1">
      <alignment vertical="top" wrapText="1"/>
    </xf>
    <xf numFmtId="0" fontId="16" fillId="7" borderId="8" xfId="0" applyFont="1" applyFill="1" applyBorder="1"/>
    <xf numFmtId="0" fontId="17" fillId="7" borderId="22" xfId="0" applyFont="1" applyFill="1" applyBorder="1" applyAlignment="1">
      <alignment vertical="center" shrinkToFit="1"/>
    </xf>
    <xf numFmtId="0" fontId="17" fillId="7" borderId="8" xfId="0" applyFont="1" applyFill="1" applyBorder="1" applyAlignment="1">
      <alignment vertical="center" shrinkToFit="1"/>
    </xf>
    <xf numFmtId="0" fontId="17" fillId="7" borderId="21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0" borderId="0" xfId="0" applyFont="1" applyFill="1" applyBorder="1" applyAlignment="1"/>
    <xf numFmtId="189" fontId="17" fillId="4" borderId="6" xfId="5" applyNumberFormat="1" applyFont="1" applyFill="1" applyBorder="1" applyAlignment="1">
      <alignment horizontal="center"/>
    </xf>
    <xf numFmtId="188" fontId="17" fillId="4" borderId="18" xfId="3" applyNumberFormat="1" applyFont="1" applyFill="1" applyBorder="1" applyAlignment="1">
      <alignment horizontal="centerContinuous"/>
    </xf>
    <xf numFmtId="188" fontId="17" fillId="4" borderId="6" xfId="3" applyNumberFormat="1" applyFont="1" applyFill="1" applyBorder="1" applyAlignment="1">
      <alignment horizontal="centerContinuous"/>
    </xf>
    <xf numFmtId="189" fontId="17" fillId="4" borderId="11" xfId="5" applyNumberFormat="1" applyFont="1" applyFill="1" applyBorder="1" applyAlignment="1">
      <alignment horizontal="center"/>
    </xf>
    <xf numFmtId="188" fontId="17" fillId="4" borderId="11" xfId="3" applyNumberFormat="1" applyFont="1" applyFill="1" applyBorder="1" applyAlignment="1">
      <alignment horizontal="centerContinuous"/>
    </xf>
    <xf numFmtId="189" fontId="17" fillId="0" borderId="3" xfId="5" applyNumberFormat="1" applyFont="1" applyFill="1" applyBorder="1" applyAlignment="1">
      <alignment horizontal="left" vertical="center"/>
    </xf>
    <xf numFmtId="188" fontId="17" fillId="0" borderId="3" xfId="3" applyNumberFormat="1" applyFont="1" applyFill="1" applyBorder="1" applyAlignment="1">
      <alignment vertical="center"/>
    </xf>
    <xf numFmtId="189" fontId="17" fillId="0" borderId="14" xfId="5" applyNumberFormat="1" applyFont="1" applyFill="1" applyBorder="1" applyAlignment="1">
      <alignment horizontal="left"/>
    </xf>
    <xf numFmtId="189" fontId="17" fillId="0" borderId="8" xfId="5" applyNumberFormat="1" applyFont="1" applyFill="1" applyBorder="1" applyAlignment="1">
      <alignment horizontal="left"/>
    </xf>
    <xf numFmtId="188" fontId="17" fillId="4" borderId="13" xfId="3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43" fontId="28" fillId="0" borderId="6" xfId="3" applyFont="1" applyFill="1" applyBorder="1" applyAlignment="1">
      <alignment vertical="center"/>
    </xf>
    <xf numFmtId="43" fontId="22" fillId="0" borderId="6" xfId="3" applyFont="1" applyFill="1" applyBorder="1" applyAlignment="1">
      <alignment vertical="center"/>
    </xf>
    <xf numFmtId="43" fontId="22" fillId="0" borderId="6" xfId="0" applyNumberFormat="1" applyFont="1" applyFill="1" applyBorder="1" applyAlignment="1">
      <alignment vertical="center"/>
    </xf>
    <xf numFmtId="43" fontId="22" fillId="0" borderId="6" xfId="3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 indent="4"/>
    </xf>
    <xf numFmtId="0" fontId="29" fillId="0" borderId="0" xfId="0" applyFont="1" applyFill="1" applyBorder="1"/>
    <xf numFmtId="0" fontId="22" fillId="0" borderId="6" xfId="0" applyFont="1" applyBorder="1"/>
    <xf numFmtId="0" fontId="23" fillId="6" borderId="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vertical="center"/>
    </xf>
    <xf numFmtId="0" fontId="23" fillId="3" borderId="28" xfId="0" applyFont="1" applyFill="1" applyBorder="1" applyAlignment="1">
      <alignment horizontal="center" vertical="center"/>
    </xf>
    <xf numFmtId="43" fontId="29" fillId="3" borderId="28" xfId="0" applyNumberFormat="1" applyFont="1" applyFill="1" applyBorder="1" applyAlignment="1">
      <alignment vertical="center"/>
    </xf>
    <xf numFmtId="43" fontId="23" fillId="3" borderId="28" xfId="0" applyNumberFormat="1" applyFont="1" applyFill="1" applyBorder="1" applyAlignment="1">
      <alignment vertical="center"/>
    </xf>
    <xf numFmtId="43" fontId="23" fillId="3" borderId="2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top"/>
    </xf>
    <xf numFmtId="0" fontId="22" fillId="0" borderId="9" xfId="0" applyFont="1" applyFill="1" applyBorder="1" applyAlignment="1">
      <alignment vertical="top" wrapText="1"/>
    </xf>
    <xf numFmtId="43" fontId="28" fillId="0" borderId="9" xfId="3" applyFont="1" applyFill="1" applyBorder="1" applyAlignment="1">
      <alignment vertical="top"/>
    </xf>
    <xf numFmtId="43" fontId="22" fillId="0" borderId="9" xfId="3" applyFont="1" applyFill="1" applyBorder="1" applyAlignment="1">
      <alignment vertical="top"/>
    </xf>
    <xf numFmtId="43" fontId="22" fillId="0" borderId="9" xfId="0" applyNumberFormat="1" applyFont="1" applyFill="1" applyBorder="1" applyAlignment="1">
      <alignment vertical="top"/>
    </xf>
    <xf numFmtId="43" fontId="22" fillId="0" borderId="9" xfId="0" applyNumberFormat="1" applyFont="1" applyBorder="1" applyAlignment="1">
      <alignment horizontal="center" vertical="top"/>
    </xf>
    <xf numFmtId="43" fontId="22" fillId="0" borderId="9" xfId="3" applyFont="1" applyFill="1" applyBorder="1" applyAlignment="1">
      <alignment horizontal="center" vertical="top"/>
    </xf>
    <xf numFmtId="43" fontId="22" fillId="0" borderId="9" xfId="0" applyNumberFormat="1" applyFont="1" applyBorder="1" applyAlignment="1">
      <alignment vertical="top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43" fontId="28" fillId="0" borderId="9" xfId="3" applyFont="1" applyFill="1" applyBorder="1" applyAlignment="1">
      <alignment vertical="center"/>
    </xf>
    <xf numFmtId="43" fontId="22" fillId="0" borderId="9" xfId="3" applyFont="1" applyFill="1" applyBorder="1" applyAlignment="1">
      <alignment vertical="center"/>
    </xf>
    <xf numFmtId="43" fontId="22" fillId="0" borderId="9" xfId="0" applyNumberFormat="1" applyFont="1" applyFill="1" applyBorder="1" applyAlignment="1">
      <alignment vertical="center"/>
    </xf>
    <xf numFmtId="43" fontId="22" fillId="0" borderId="9" xfId="3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3" fontId="28" fillId="0" borderId="9" xfId="3" applyFont="1" applyBorder="1" applyAlignment="1">
      <alignment vertical="center"/>
    </xf>
    <xf numFmtId="43" fontId="22" fillId="0" borderId="9" xfId="3" applyFont="1" applyBorder="1" applyAlignment="1">
      <alignment vertical="center"/>
    </xf>
    <xf numFmtId="43" fontId="22" fillId="0" borderId="9" xfId="0" applyNumberFormat="1" applyFont="1" applyBorder="1" applyAlignment="1">
      <alignment vertical="center"/>
    </xf>
    <xf numFmtId="43" fontId="28" fillId="0" borderId="9" xfId="3" applyFont="1" applyBorder="1" applyAlignment="1">
      <alignment vertical="top"/>
    </xf>
    <xf numFmtId="43" fontId="22" fillId="0" borderId="9" xfId="3" applyFont="1" applyBorder="1" applyAlignment="1">
      <alignment vertical="top"/>
    </xf>
    <xf numFmtId="0" fontId="22" fillId="0" borderId="9" xfId="0" applyFont="1" applyBorder="1" applyAlignment="1">
      <alignment vertical="center"/>
    </xf>
    <xf numFmtId="43" fontId="22" fillId="0" borderId="11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horizontal="left" vertical="top" indent="1"/>
    </xf>
    <xf numFmtId="43" fontId="28" fillId="0" borderId="9" xfId="0" applyNumberFormat="1" applyFont="1" applyFill="1" applyBorder="1" applyAlignment="1">
      <alignment vertical="top"/>
    </xf>
    <xf numFmtId="43" fontId="28" fillId="0" borderId="9" xfId="0" applyNumberFormat="1" applyFont="1" applyFill="1" applyBorder="1" applyAlignment="1">
      <alignment horizontal="center" vertical="top"/>
    </xf>
    <xf numFmtId="43" fontId="28" fillId="0" borderId="9" xfId="0" applyNumberFormat="1" applyFont="1" applyFill="1" applyBorder="1" applyAlignment="1">
      <alignment vertical="center"/>
    </xf>
    <xf numFmtId="43" fontId="22" fillId="0" borderId="9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3" fontId="28" fillId="0" borderId="11" xfId="3" applyFont="1" applyBorder="1" applyAlignment="1">
      <alignment vertical="center"/>
    </xf>
    <xf numFmtId="43" fontId="22" fillId="0" borderId="11" xfId="3" applyFont="1" applyBorder="1" applyAlignment="1">
      <alignment vertical="center"/>
    </xf>
    <xf numFmtId="43" fontId="22" fillId="0" borderId="11" xfId="3" applyFont="1" applyFill="1" applyBorder="1" applyAlignment="1">
      <alignment horizontal="center" vertical="center"/>
    </xf>
    <xf numFmtId="43" fontId="22" fillId="0" borderId="11" xfId="0" applyNumberFormat="1" applyFont="1" applyBorder="1" applyAlignment="1">
      <alignment vertical="center"/>
    </xf>
    <xf numFmtId="0" fontId="29" fillId="0" borderId="23" xfId="0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43" fontId="28" fillId="0" borderId="31" xfId="3" applyFont="1" applyBorder="1" applyAlignment="1">
      <alignment vertical="center"/>
    </xf>
    <xf numFmtId="43" fontId="22" fillId="0" borderId="31" xfId="3" applyFont="1" applyBorder="1" applyAlignment="1">
      <alignment vertical="center"/>
    </xf>
    <xf numFmtId="43" fontId="22" fillId="0" borderId="31" xfId="0" applyNumberFormat="1" applyFont="1" applyBorder="1" applyAlignment="1">
      <alignment vertical="center"/>
    </xf>
    <xf numFmtId="43" fontId="22" fillId="0" borderId="31" xfId="0" applyNumberFormat="1" applyFont="1" applyBorder="1" applyAlignment="1">
      <alignment horizontal="center" vertical="center"/>
    </xf>
    <xf numFmtId="43" fontId="22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43" fontId="28" fillId="0" borderId="34" xfId="3" applyFont="1" applyBorder="1" applyAlignment="1">
      <alignment vertical="center"/>
    </xf>
    <xf numFmtId="43" fontId="22" fillId="0" borderId="34" xfId="3" applyFont="1" applyBorder="1" applyAlignment="1">
      <alignment vertical="center"/>
    </xf>
    <xf numFmtId="43" fontId="22" fillId="0" borderId="34" xfId="0" applyNumberFormat="1" applyFont="1" applyBorder="1" applyAlignment="1">
      <alignment vertical="center"/>
    </xf>
    <xf numFmtId="43" fontId="22" fillId="0" borderId="34" xfId="0" applyNumberFormat="1" applyFont="1" applyBorder="1" applyAlignment="1">
      <alignment horizontal="center" vertical="center"/>
    </xf>
    <xf numFmtId="43" fontId="22" fillId="0" borderId="35" xfId="0" applyNumberFormat="1" applyFont="1" applyBorder="1" applyAlignment="1">
      <alignment vertical="center"/>
    </xf>
    <xf numFmtId="43" fontId="22" fillId="0" borderId="34" xfId="0" applyNumberFormat="1" applyFont="1" applyFill="1" applyBorder="1" applyAlignment="1">
      <alignment vertical="center"/>
    </xf>
    <xf numFmtId="43" fontId="22" fillId="0" borderId="34" xfId="3" applyFont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43" fontId="28" fillId="0" borderId="34" xfId="3" applyFont="1" applyFill="1" applyBorder="1" applyAlignment="1">
      <alignment vertical="center"/>
    </xf>
    <xf numFmtId="43" fontId="22" fillId="0" borderId="34" xfId="3" applyFont="1" applyFill="1" applyBorder="1" applyAlignment="1">
      <alignment vertical="center"/>
    </xf>
    <xf numFmtId="43" fontId="22" fillId="0" borderId="34" xfId="0" applyNumberFormat="1" applyFont="1" applyFill="1" applyBorder="1" applyAlignment="1">
      <alignment horizontal="center" vertical="center"/>
    </xf>
    <xf numFmtId="43" fontId="22" fillId="0" borderId="36" xfId="0" applyNumberFormat="1" applyFont="1" applyFill="1" applyBorder="1" applyAlignment="1">
      <alignment vertical="center"/>
    </xf>
    <xf numFmtId="0" fontId="16" fillId="8" borderId="0" xfId="0" applyFont="1" applyFill="1"/>
    <xf numFmtId="0" fontId="17" fillId="8" borderId="0" xfId="0" applyFont="1" applyFill="1"/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43" fontId="28" fillId="0" borderId="11" xfId="3" applyFont="1" applyFill="1" applyBorder="1" applyAlignment="1">
      <alignment vertical="center"/>
    </xf>
    <xf numFmtId="43" fontId="22" fillId="0" borderId="11" xfId="3" applyFont="1" applyFill="1" applyBorder="1" applyAlignment="1">
      <alignment vertical="center"/>
    </xf>
    <xf numFmtId="43" fontId="22" fillId="0" borderId="1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9" borderId="19" xfId="0" applyFont="1" applyFill="1" applyBorder="1"/>
    <xf numFmtId="0" fontId="17" fillId="9" borderId="2" xfId="0" applyFont="1" applyFill="1" applyBorder="1"/>
    <xf numFmtId="0" fontId="17" fillId="9" borderId="20" xfId="0" applyFont="1" applyFill="1" applyBorder="1"/>
    <xf numFmtId="0" fontId="17" fillId="9" borderId="3" xfId="0" applyFont="1" applyFill="1" applyBorder="1"/>
    <xf numFmtId="0" fontId="22" fillId="0" borderId="12" xfId="0" applyFont="1" applyFill="1" applyBorder="1" applyAlignment="1">
      <alignment vertical="center" wrapText="1"/>
    </xf>
    <xf numFmtId="43" fontId="28" fillId="0" borderId="12" xfId="3" applyFont="1" applyBorder="1" applyAlignment="1">
      <alignment vertical="center"/>
    </xf>
    <xf numFmtId="43" fontId="22" fillId="0" borderId="12" xfId="3" applyFont="1" applyBorder="1" applyAlignment="1">
      <alignment vertical="center"/>
    </xf>
    <xf numFmtId="43" fontId="22" fillId="0" borderId="12" xfId="0" applyNumberFormat="1" applyFont="1" applyFill="1" applyBorder="1" applyAlignment="1">
      <alignment vertical="center"/>
    </xf>
    <xf numFmtId="43" fontId="22" fillId="0" borderId="12" xfId="3" applyFont="1" applyFill="1" applyBorder="1" applyAlignment="1">
      <alignment horizontal="center" vertical="center"/>
    </xf>
    <xf numFmtId="43" fontId="22" fillId="0" borderId="12" xfId="0" applyNumberFormat="1" applyFont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43" fontId="28" fillId="0" borderId="38" xfId="3" applyFont="1" applyBorder="1" applyAlignment="1">
      <alignment vertical="center"/>
    </xf>
    <xf numFmtId="43" fontId="22" fillId="0" borderId="38" xfId="3" applyFont="1" applyBorder="1" applyAlignment="1">
      <alignment vertical="center"/>
    </xf>
    <xf numFmtId="43" fontId="22" fillId="0" borderId="38" xfId="0" applyNumberFormat="1" applyFont="1" applyFill="1" applyBorder="1" applyAlignment="1">
      <alignment vertical="center"/>
    </xf>
    <xf numFmtId="43" fontId="22" fillId="0" borderId="38" xfId="3" applyFont="1" applyFill="1" applyBorder="1" applyAlignment="1">
      <alignment horizontal="center" vertical="center"/>
    </xf>
    <xf numFmtId="43" fontId="22" fillId="0" borderId="38" xfId="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3" fontId="28" fillId="0" borderId="12" xfId="3" applyFont="1" applyFill="1" applyBorder="1" applyAlignment="1">
      <alignment vertical="center"/>
    </xf>
    <xf numFmtId="43" fontId="22" fillId="0" borderId="12" xfId="3" applyFont="1" applyFill="1" applyBorder="1" applyAlignment="1">
      <alignment vertical="center"/>
    </xf>
    <xf numFmtId="43" fontId="22" fillId="0" borderId="12" xfId="0" applyNumberFormat="1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 wrapText="1"/>
    </xf>
    <xf numFmtId="43" fontId="28" fillId="0" borderId="38" xfId="3" applyFont="1" applyFill="1" applyBorder="1" applyAlignment="1">
      <alignment vertical="center"/>
    </xf>
    <xf numFmtId="43" fontId="22" fillId="0" borderId="38" xfId="3" applyFont="1" applyFill="1" applyBorder="1" applyAlignment="1">
      <alignment vertical="center"/>
    </xf>
    <xf numFmtId="43" fontId="22" fillId="0" borderId="38" xfId="0" applyNumberFormat="1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43" fontId="28" fillId="0" borderId="39" xfId="3" applyFont="1" applyFill="1" applyBorder="1" applyAlignment="1">
      <alignment vertical="center"/>
    </xf>
    <xf numFmtId="43" fontId="22" fillId="0" borderId="39" xfId="3" applyFont="1" applyFill="1" applyBorder="1" applyAlignment="1">
      <alignment vertical="center"/>
    </xf>
    <xf numFmtId="43" fontId="22" fillId="0" borderId="39" xfId="0" applyNumberFormat="1" applyFont="1" applyFill="1" applyBorder="1" applyAlignment="1">
      <alignment vertical="center"/>
    </xf>
    <xf numFmtId="43" fontId="22" fillId="0" borderId="39" xfId="3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9" fillId="0" borderId="24" xfId="0" quotePrefix="1" applyFont="1" applyFill="1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3" fillId="0" borderId="0" xfId="0" applyFont="1"/>
    <xf numFmtId="0" fontId="22" fillId="0" borderId="21" xfId="0" applyFont="1" applyFill="1" applyBorder="1" applyAlignment="1">
      <alignment vertical="center" wrapText="1"/>
    </xf>
    <xf numFmtId="43" fontId="28" fillId="0" borderId="21" xfId="3" applyFont="1" applyFill="1" applyBorder="1" applyAlignment="1">
      <alignment vertical="center"/>
    </xf>
    <xf numFmtId="43" fontId="22" fillId="0" borderId="21" xfId="3" applyFont="1" applyFill="1" applyBorder="1" applyAlignment="1">
      <alignment vertical="center"/>
    </xf>
    <xf numFmtId="43" fontId="22" fillId="0" borderId="21" xfId="0" applyNumberFormat="1" applyFont="1" applyFill="1" applyBorder="1" applyAlignment="1">
      <alignment vertical="center"/>
    </xf>
    <xf numFmtId="43" fontId="22" fillId="0" borderId="21" xfId="0" applyNumberFormat="1" applyFont="1" applyBorder="1" applyAlignment="1">
      <alignment horizontal="center" vertical="center"/>
    </xf>
    <xf numFmtId="43" fontId="22" fillId="0" borderId="21" xfId="3" applyFont="1" applyFill="1" applyBorder="1" applyAlignment="1">
      <alignment horizontal="center" vertical="center"/>
    </xf>
    <xf numFmtId="43" fontId="22" fillId="0" borderId="21" xfId="0" applyNumberFormat="1" applyFont="1" applyBorder="1" applyAlignment="1">
      <alignment vertical="center"/>
    </xf>
    <xf numFmtId="0" fontId="17" fillId="0" borderId="38" xfId="0" applyFont="1" applyBorder="1" applyAlignment="1">
      <alignment horizontal="center"/>
    </xf>
    <xf numFmtId="0" fontId="16" fillId="0" borderId="38" xfId="0" applyFont="1" applyBorder="1" applyAlignment="1">
      <alignment horizontal="left" indent="2"/>
    </xf>
    <xf numFmtId="0" fontId="16" fillId="0" borderId="38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11" xfId="0" quotePrefix="1" applyFont="1" applyFill="1" applyBorder="1" applyAlignment="1">
      <alignment horizontal="center"/>
    </xf>
    <xf numFmtId="0" fontId="38" fillId="0" borderId="5" xfId="0" quotePrefix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top"/>
    </xf>
    <xf numFmtId="0" fontId="34" fillId="0" borderId="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8" fillId="0" borderId="5" xfId="0" quotePrefix="1" applyFont="1" applyFill="1" applyBorder="1" applyAlignment="1">
      <alignment horizontal="center"/>
    </xf>
    <xf numFmtId="0" fontId="39" fillId="0" borderId="0" xfId="0" applyFont="1" applyAlignment="1">
      <alignment horizontal="distributed"/>
    </xf>
    <xf numFmtId="0" fontId="33" fillId="0" borderId="0" xfId="0" applyFont="1" applyAlignment="1">
      <alignment horizontal="distributed"/>
    </xf>
    <xf numFmtId="43" fontId="33" fillId="0" borderId="0" xfId="3" applyFont="1" applyFill="1" applyAlignment="1">
      <alignment horizontal="distributed"/>
    </xf>
    <xf numFmtId="0" fontId="39" fillId="0" borderId="0" xfId="0" applyFont="1"/>
    <xf numFmtId="43" fontId="33" fillId="0" borderId="0" xfId="3" applyFont="1" applyFill="1"/>
    <xf numFmtId="0" fontId="33" fillId="0" borderId="0" xfId="0" applyFont="1" applyAlignment="1">
      <alignment horizontal="left" indent="7"/>
    </xf>
    <xf numFmtId="0" fontId="33" fillId="0" borderId="0" xfId="0" applyFont="1" applyAlignment="1"/>
    <xf numFmtId="0" fontId="33" fillId="0" borderId="0" xfId="0" applyFont="1" applyAlignment="1">
      <alignment horizontal="left" indent="2"/>
    </xf>
    <xf numFmtId="0" fontId="40" fillId="0" borderId="0" xfId="0" applyFont="1" applyBorder="1"/>
    <xf numFmtId="0" fontId="16" fillId="0" borderId="0" xfId="25" applyFont="1" applyFill="1" applyBorder="1"/>
    <xf numFmtId="0" fontId="17" fillId="0" borderId="24" xfId="25" applyFont="1" applyFill="1" applyBorder="1" applyAlignment="1">
      <alignment horizontal="center"/>
    </xf>
    <xf numFmtId="188" fontId="17" fillId="0" borderId="24" xfId="26" applyNumberFormat="1" applyFont="1" applyFill="1" applyBorder="1" applyAlignment="1">
      <alignment horizontal="center"/>
    </xf>
    <xf numFmtId="188" fontId="17" fillId="0" borderId="24" xfId="26" applyNumberFormat="1" applyFont="1" applyFill="1" applyBorder="1"/>
    <xf numFmtId="0" fontId="17" fillId="10" borderId="6" xfId="25" applyFont="1" applyFill="1" applyBorder="1" applyAlignment="1">
      <alignment horizontal="center"/>
    </xf>
    <xf numFmtId="0" fontId="17" fillId="0" borderId="0" xfId="25" applyFont="1" applyFill="1" applyBorder="1"/>
    <xf numFmtId="0" fontId="17" fillId="10" borderId="5" xfId="25" applyFont="1" applyFill="1" applyBorder="1" applyAlignment="1">
      <alignment horizontal="center"/>
    </xf>
    <xf numFmtId="0" fontId="17" fillId="3" borderId="3" xfId="25" applyFont="1" applyFill="1" applyBorder="1" applyAlignment="1">
      <alignment horizontal="left" vertical="center"/>
    </xf>
    <xf numFmtId="188" fontId="17" fillId="3" borderId="3" xfId="26" applyNumberFormat="1" applyFont="1" applyFill="1" applyBorder="1" applyAlignment="1">
      <alignment horizontal="center" vertical="center"/>
    </xf>
    <xf numFmtId="0" fontId="17" fillId="0" borderId="0" xfId="25" applyFont="1" applyFill="1" applyBorder="1" applyAlignment="1">
      <alignment vertical="center"/>
    </xf>
    <xf numFmtId="0" fontId="16" fillId="0" borderId="3" xfId="25" applyFont="1" applyFill="1" applyBorder="1" applyAlignment="1">
      <alignment horizontal="center" vertical="center"/>
    </xf>
    <xf numFmtId="0" fontId="16" fillId="0" borderId="3" xfId="25" applyFont="1" applyFill="1" applyBorder="1" applyAlignment="1">
      <alignment vertical="center"/>
    </xf>
    <xf numFmtId="188" fontId="16" fillId="0" borderId="3" xfId="26" applyNumberFormat="1" applyFont="1" applyFill="1" applyBorder="1" applyAlignment="1">
      <alignment horizontal="center" vertical="center"/>
    </xf>
    <xf numFmtId="188" fontId="17" fillId="0" borderId="3" xfId="26" applyNumberFormat="1" applyFont="1" applyFill="1" applyBorder="1" applyAlignment="1">
      <alignment horizontal="center" vertical="center"/>
    </xf>
    <xf numFmtId="0" fontId="16" fillId="0" borderId="0" xfId="25" applyFont="1" applyFill="1" applyBorder="1" applyAlignment="1">
      <alignment vertical="center"/>
    </xf>
    <xf numFmtId="188" fontId="16" fillId="0" borderId="3" xfId="26" applyNumberFormat="1" applyFont="1" applyBorder="1" applyAlignment="1">
      <alignment horizontal="center" vertical="center"/>
    </xf>
    <xf numFmtId="0" fontId="16" fillId="0" borderId="13" xfId="25" applyFont="1" applyFill="1" applyBorder="1" applyAlignment="1">
      <alignment vertical="center"/>
    </xf>
    <xf numFmtId="0" fontId="16" fillId="0" borderId="40" xfId="25" applyFont="1" applyFill="1" applyBorder="1" applyAlignment="1">
      <alignment vertical="center"/>
    </xf>
    <xf numFmtId="0" fontId="17" fillId="3" borderId="16" xfId="25" applyFont="1" applyFill="1" applyBorder="1" applyAlignment="1">
      <alignment horizontal="center" vertical="center"/>
    </xf>
    <xf numFmtId="0" fontId="17" fillId="3" borderId="17" xfId="25" applyFont="1" applyFill="1" applyBorder="1" applyAlignment="1">
      <alignment horizontal="center" vertical="center"/>
    </xf>
    <xf numFmtId="188" fontId="17" fillId="3" borderId="16" xfId="26" applyNumberFormat="1" applyFont="1" applyFill="1" applyBorder="1" applyAlignment="1">
      <alignment horizontal="center" vertical="center"/>
    </xf>
    <xf numFmtId="0" fontId="17" fillId="0" borderId="13" xfId="25" applyFont="1" applyFill="1" applyBorder="1" applyAlignment="1">
      <alignment vertical="center"/>
    </xf>
    <xf numFmtId="3" fontId="17" fillId="0" borderId="0" xfId="25" applyNumberFormat="1" applyFont="1" applyFill="1" applyBorder="1" applyAlignment="1">
      <alignment vertical="center"/>
    </xf>
    <xf numFmtId="0" fontId="17" fillId="0" borderId="41" xfId="25" applyFont="1" applyFill="1" applyBorder="1"/>
    <xf numFmtId="188" fontId="17" fillId="0" borderId="41" xfId="26" applyNumberFormat="1" applyFont="1" applyFill="1" applyBorder="1"/>
    <xf numFmtId="0" fontId="17" fillId="0" borderId="0" xfId="25" applyFont="1" applyFill="1" applyBorder="1" applyAlignment="1"/>
    <xf numFmtId="188" fontId="17" fillId="0" borderId="0" xfId="26" applyNumberFormat="1" applyFont="1" applyFill="1" applyBorder="1" applyAlignment="1"/>
    <xf numFmtId="188" fontId="17" fillId="0" borderId="15" xfId="26" applyNumberFormat="1" applyFont="1" applyFill="1" applyBorder="1" applyAlignment="1"/>
    <xf numFmtId="188" fontId="16" fillId="0" borderId="0" xfId="26" applyNumberFormat="1" applyFont="1" applyBorder="1" applyAlignment="1">
      <alignment horizontal="distributed"/>
    </xf>
    <xf numFmtId="188" fontId="17" fillId="0" borderId="0" xfId="26" applyNumberFormat="1" applyFont="1" applyBorder="1" applyAlignment="1">
      <alignment horizontal="distributed"/>
    </xf>
    <xf numFmtId="0" fontId="16" fillId="0" borderId="0" xfId="25" applyFont="1" applyBorder="1" applyAlignment="1">
      <alignment horizontal="distributed"/>
    </xf>
    <xf numFmtId="43" fontId="16" fillId="0" borderId="0" xfId="26" applyFont="1" applyFill="1" applyBorder="1"/>
    <xf numFmtId="43" fontId="17" fillId="0" borderId="0" xfId="26" applyFont="1" applyFill="1" applyBorder="1"/>
    <xf numFmtId="188" fontId="16" fillId="0" borderId="0" xfId="26" applyNumberFormat="1" applyFont="1" applyFill="1" applyBorder="1"/>
    <xf numFmtId="188" fontId="17" fillId="0" borderId="0" xfId="26" applyNumberFormat="1" applyFont="1" applyFill="1" applyBorder="1"/>
    <xf numFmtId="188" fontId="16" fillId="0" borderId="24" xfId="26" applyNumberFormat="1" applyFont="1" applyFill="1" applyBorder="1"/>
    <xf numFmtId="188" fontId="45" fillId="0" borderId="6" xfId="26" applyNumberFormat="1" applyFont="1" applyFill="1" applyBorder="1" applyAlignment="1">
      <alignment horizontal="center" vertical="center"/>
    </xf>
    <xf numFmtId="188" fontId="45" fillId="0" borderId="5" xfId="26" applyNumberFormat="1" applyFont="1" applyFill="1" applyBorder="1" applyAlignment="1">
      <alignment horizontal="center" vertical="center"/>
    </xf>
    <xf numFmtId="0" fontId="43" fillId="0" borderId="0" xfId="25" applyFont="1" applyFill="1" applyBorder="1" applyAlignment="1">
      <alignment vertical="center"/>
    </xf>
    <xf numFmtId="0" fontId="43" fillId="0" borderId="13" xfId="25" applyFont="1" applyFill="1" applyBorder="1" applyAlignment="1">
      <alignment vertical="center"/>
    </xf>
    <xf numFmtId="3" fontId="43" fillId="0" borderId="0" xfId="25" applyNumberFormat="1" applyFont="1" applyFill="1" applyBorder="1" applyAlignment="1">
      <alignment vertical="center"/>
    </xf>
    <xf numFmtId="0" fontId="17" fillId="0" borderId="0" xfId="25" applyFont="1" applyFill="1" applyBorder="1" applyAlignment="1">
      <alignment vertical="top"/>
    </xf>
    <xf numFmtId="0" fontId="16" fillId="0" borderId="0" xfId="25" applyFont="1" applyFill="1" applyBorder="1" applyAlignment="1">
      <alignment vertical="top"/>
    </xf>
    <xf numFmtId="188" fontId="17" fillId="0" borderId="0" xfId="26" applyNumberFormat="1" applyFont="1" applyFill="1" applyBorder="1" applyAlignment="1">
      <alignment vertical="top"/>
    </xf>
    <xf numFmtId="0" fontId="16" fillId="0" borderId="0" xfId="25" applyFont="1" applyFill="1" applyBorder="1" applyAlignment="1"/>
    <xf numFmtId="43" fontId="16" fillId="0" borderId="0" xfId="26" applyFont="1" applyFill="1" applyBorder="1" applyAlignment="1">
      <alignment vertical="top"/>
    </xf>
    <xf numFmtId="0" fontId="16" fillId="0" borderId="0" xfId="27" applyFont="1" applyFill="1" applyBorder="1" applyAlignment="1">
      <alignment horizontal="left" vertical="top"/>
    </xf>
    <xf numFmtId="188" fontId="16" fillId="0" borderId="0" xfId="26" applyNumberFormat="1" applyFont="1" applyFill="1" applyBorder="1" applyAlignment="1">
      <alignment vertical="top"/>
    </xf>
    <xf numFmtId="0" fontId="16" fillId="0" borderId="0" xfId="27" applyFont="1" applyFill="1" applyBorder="1" applyAlignment="1">
      <alignment vertical="top"/>
    </xf>
    <xf numFmtId="43" fontId="22" fillId="0" borderId="42" xfId="3" applyFont="1" applyBorder="1" applyAlignment="1">
      <alignment vertical="center"/>
    </xf>
    <xf numFmtId="43" fontId="22" fillId="0" borderId="42" xfId="0" applyNumberFormat="1" applyFont="1" applyBorder="1" applyAlignment="1">
      <alignment vertical="center"/>
    </xf>
    <xf numFmtId="43" fontId="22" fillId="0" borderId="42" xfId="0" applyNumberFormat="1" applyFont="1" applyBorder="1" applyAlignment="1">
      <alignment horizontal="center" vertical="center"/>
    </xf>
    <xf numFmtId="43" fontId="22" fillId="0" borderId="43" xfId="0" applyNumberFormat="1" applyFont="1" applyBorder="1" applyAlignment="1">
      <alignment vertical="center"/>
    </xf>
    <xf numFmtId="0" fontId="44" fillId="0" borderId="0" xfId="25" applyFont="1" applyBorder="1" applyAlignment="1">
      <alignment horizontal="left"/>
    </xf>
    <xf numFmtId="0" fontId="17" fillId="10" borderId="6" xfId="25" applyFont="1" applyFill="1" applyBorder="1" applyAlignment="1">
      <alignment horizontal="center" vertical="center"/>
    </xf>
    <xf numFmtId="0" fontId="17" fillId="10" borderId="5" xfId="25" applyFont="1" applyFill="1" applyBorder="1" applyAlignment="1">
      <alignment horizontal="center" vertical="center"/>
    </xf>
    <xf numFmtId="188" fontId="17" fillId="10" borderId="6" xfId="26" applyNumberFormat="1" applyFont="1" applyFill="1" applyBorder="1" applyAlignment="1">
      <alignment horizontal="center" vertical="center" wrapText="1"/>
    </xf>
    <xf numFmtId="188" fontId="17" fillId="10" borderId="5" xfId="26" applyNumberFormat="1" applyFont="1" applyFill="1" applyBorder="1" applyAlignment="1">
      <alignment horizontal="center" vertical="center" wrapText="1"/>
    </xf>
    <xf numFmtId="188" fontId="17" fillId="10" borderId="5" xfId="26" applyNumberFormat="1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/>
    </xf>
    <xf numFmtId="188" fontId="22" fillId="0" borderId="34" xfId="3" applyNumberFormat="1" applyFont="1" applyBorder="1" applyAlignment="1">
      <alignment vertical="center"/>
    </xf>
    <xf numFmtId="0" fontId="22" fillId="11" borderId="27" xfId="0" applyFont="1" applyFill="1" applyBorder="1" applyAlignment="1">
      <alignment vertical="center"/>
    </xf>
    <xf numFmtId="0" fontId="23" fillId="11" borderId="28" xfId="0" applyFont="1" applyFill="1" applyBorder="1" applyAlignment="1">
      <alignment horizontal="center" vertical="center"/>
    </xf>
    <xf numFmtId="43" fontId="23" fillId="11" borderId="28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/>
    </xf>
    <xf numFmtId="188" fontId="22" fillId="0" borderId="42" xfId="3" applyNumberFormat="1" applyFont="1" applyBorder="1" applyAlignment="1">
      <alignment vertical="center"/>
    </xf>
    <xf numFmtId="43" fontId="16" fillId="0" borderId="12" xfId="3" applyFont="1" applyBorder="1"/>
    <xf numFmtId="43" fontId="16" fillId="0" borderId="3" xfId="0" applyNumberFormat="1" applyFont="1" applyBorder="1"/>
    <xf numFmtId="43" fontId="16" fillId="0" borderId="9" xfId="3" applyFont="1" applyBorder="1"/>
    <xf numFmtId="43" fontId="24" fillId="0" borderId="3" xfId="3" applyFont="1" applyFill="1" applyBorder="1"/>
    <xf numFmtId="43" fontId="24" fillId="0" borderId="11" xfId="3" applyFont="1" applyFill="1" applyBorder="1"/>
    <xf numFmtId="0" fontId="17" fillId="11" borderId="3" xfId="25" applyFont="1" applyFill="1" applyBorder="1" applyAlignment="1">
      <alignment horizontal="left" vertical="center"/>
    </xf>
    <xf numFmtId="43" fontId="25" fillId="11" borderId="3" xfId="3" applyFont="1" applyFill="1" applyBorder="1"/>
    <xf numFmtId="43" fontId="24" fillId="11" borderId="11" xfId="3" applyFont="1" applyFill="1" applyBorder="1"/>
    <xf numFmtId="0" fontId="25" fillId="0" borderId="0" xfId="0" applyFont="1"/>
    <xf numFmtId="188" fontId="17" fillId="11" borderId="3" xfId="26" applyNumberFormat="1" applyFont="1" applyFill="1" applyBorder="1" applyAlignment="1">
      <alignment horizontal="center" vertical="center"/>
    </xf>
    <xf numFmtId="0" fontId="55" fillId="0" borderId="0" xfId="0" applyFont="1" applyAlignment="1"/>
    <xf numFmtId="43" fontId="16" fillId="0" borderId="5" xfId="3" applyFont="1" applyBorder="1"/>
    <xf numFmtId="43" fontId="16" fillId="0" borderId="3" xfId="3" applyFont="1" applyBorder="1"/>
    <xf numFmtId="43" fontId="16" fillId="5" borderId="6" xfId="0" applyNumberFormat="1" applyFont="1" applyFill="1" applyBorder="1"/>
    <xf numFmtId="0" fontId="16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11" borderId="0" xfId="0" applyFont="1" applyFill="1" applyAlignment="1">
      <alignment horizontal="center"/>
    </xf>
    <xf numFmtId="188" fontId="23" fillId="10" borderId="5" xfId="26" applyNumberFormat="1" applyFont="1" applyFill="1" applyBorder="1" applyAlignment="1">
      <alignment horizontal="center" vertical="center" wrapText="1"/>
    </xf>
    <xf numFmtId="188" fontId="16" fillId="0" borderId="3" xfId="25" applyNumberFormat="1" applyFont="1" applyFill="1" applyBorder="1" applyAlignment="1">
      <alignment vertical="center"/>
    </xf>
    <xf numFmtId="188" fontId="17" fillId="11" borderId="3" xfId="25" applyNumberFormat="1" applyFont="1" applyFill="1" applyBorder="1" applyAlignment="1">
      <alignment horizontal="left" vertical="center"/>
    </xf>
    <xf numFmtId="188" fontId="17" fillId="3" borderId="16" xfId="25" applyNumberFormat="1" applyFont="1" applyFill="1" applyBorder="1" applyAlignment="1">
      <alignment horizontal="center" vertical="center"/>
    </xf>
    <xf numFmtId="43" fontId="0" fillId="0" borderId="0" xfId="0" applyNumberFormat="1"/>
    <xf numFmtId="0" fontId="55" fillId="0" borderId="0" xfId="0" applyFont="1" applyAlignment="1">
      <alignment horizontal="right" vertical="center"/>
    </xf>
    <xf numFmtId="0" fontId="17" fillId="0" borderId="16" xfId="25" applyFont="1" applyFill="1" applyBorder="1" applyAlignment="1">
      <alignment horizontal="center" vertical="center"/>
    </xf>
    <xf numFmtId="0" fontId="17" fillId="0" borderId="17" xfId="25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3" fontId="16" fillId="0" borderId="10" xfId="3" applyFont="1" applyBorder="1"/>
    <xf numFmtId="43" fontId="16" fillId="0" borderId="11" xfId="3" applyFont="1" applyBorder="1"/>
    <xf numFmtId="43" fontId="16" fillId="0" borderId="38" xfId="3" applyFont="1" applyBorder="1"/>
    <xf numFmtId="43" fontId="2" fillId="0" borderId="0" xfId="0" applyNumberFormat="1" applyFont="1"/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3" fillId="0" borderId="0" xfId="0" applyFont="1" applyAlignment="1">
      <alignment horizontal="left" indent="1"/>
    </xf>
    <xf numFmtId="0" fontId="23" fillId="0" borderId="1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34" fillId="0" borderId="0" xfId="0" applyFont="1" applyAlignment="1">
      <alignment horizontal="left" indent="1"/>
    </xf>
    <xf numFmtId="0" fontId="33" fillId="0" borderId="0" xfId="0" applyFont="1" applyAlignment="1">
      <alignment horizontal="left"/>
    </xf>
    <xf numFmtId="0" fontId="23" fillId="3" borderId="37" xfId="0" applyFont="1" applyFill="1" applyBorder="1" applyAlignment="1">
      <alignment horizontal="left" vertical="center"/>
    </xf>
    <xf numFmtId="0" fontId="23" fillId="3" borderId="25" xfId="0" applyFont="1" applyFill="1" applyBorder="1" applyAlignment="1">
      <alignment horizontal="left" vertical="center"/>
    </xf>
    <xf numFmtId="189" fontId="17" fillId="0" borderId="0" xfId="5" applyNumberFormat="1" applyFont="1" applyFill="1" applyAlignment="1">
      <alignment horizontal="center"/>
    </xf>
    <xf numFmtId="189" fontId="17" fillId="0" borderId="19" xfId="5" applyNumberFormat="1" applyFont="1" applyFill="1" applyBorder="1" applyAlignment="1">
      <alignment horizontal="left" vertical="center"/>
    </xf>
    <xf numFmtId="189" fontId="17" fillId="0" borderId="20" xfId="5" applyNumberFormat="1" applyFont="1" applyFill="1" applyBorder="1" applyAlignment="1">
      <alignment horizontal="left" vertical="center"/>
    </xf>
    <xf numFmtId="189" fontId="17" fillId="4" borderId="18" xfId="5" applyNumberFormat="1" applyFont="1" applyFill="1" applyBorder="1" applyAlignment="1">
      <alignment horizontal="center" vertical="center"/>
    </xf>
    <xf numFmtId="189" fontId="17" fillId="4" borderId="7" xfId="5" applyNumberFormat="1" applyFont="1" applyFill="1" applyBorder="1" applyAlignment="1">
      <alignment horizontal="center" vertical="center"/>
    </xf>
    <xf numFmtId="189" fontId="17" fillId="4" borderId="14" xfId="5" applyNumberFormat="1" applyFont="1" applyFill="1" applyBorder="1" applyAlignment="1">
      <alignment horizontal="center" vertical="center"/>
    </xf>
    <xf numFmtId="189" fontId="17" fillId="4" borderId="8" xfId="5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0" xfId="25" applyFont="1" applyBorder="1" applyAlignment="1">
      <alignment horizontal="left"/>
    </xf>
    <xf numFmtId="188" fontId="17" fillId="10" borderId="19" xfId="26" applyNumberFormat="1" applyFont="1" applyFill="1" applyBorder="1" applyAlignment="1">
      <alignment horizontal="center" wrapText="1"/>
    </xf>
    <xf numFmtId="188" fontId="17" fillId="10" borderId="2" xfId="26" applyNumberFormat="1" applyFont="1" applyFill="1" applyBorder="1" applyAlignment="1">
      <alignment horizontal="center" wrapText="1"/>
    </xf>
    <xf numFmtId="188" fontId="17" fillId="10" borderId="20" xfId="26" applyNumberFormat="1" applyFont="1" applyFill="1" applyBorder="1" applyAlignment="1">
      <alignment horizontal="center" wrapText="1"/>
    </xf>
    <xf numFmtId="188" fontId="17" fillId="10" borderId="19" xfId="26" applyNumberFormat="1" applyFont="1" applyFill="1" applyBorder="1" applyAlignment="1">
      <alignment horizontal="center" vertical="center" wrapText="1"/>
    </xf>
    <xf numFmtId="188" fontId="17" fillId="10" borderId="2" xfId="26" applyNumberFormat="1" applyFont="1" applyFill="1" applyBorder="1" applyAlignment="1">
      <alignment horizontal="center" vertical="center" wrapText="1"/>
    </xf>
    <xf numFmtId="188" fontId="17" fillId="10" borderId="20" xfId="26" applyNumberFormat="1" applyFont="1" applyFill="1" applyBorder="1" applyAlignment="1">
      <alignment horizontal="center" vertical="center" wrapText="1"/>
    </xf>
    <xf numFmtId="188" fontId="17" fillId="10" borderId="6" xfId="26" applyNumberFormat="1" applyFont="1" applyFill="1" applyBorder="1" applyAlignment="1">
      <alignment vertical="center" wrapText="1"/>
    </xf>
    <xf numFmtId="188" fontId="17" fillId="10" borderId="5" xfId="26" applyNumberFormat="1" applyFont="1" applyFill="1" applyBorder="1" applyAlignment="1">
      <alignment vertical="center" wrapText="1"/>
    </xf>
    <xf numFmtId="188" fontId="17" fillId="10" borderId="6" xfId="26" applyNumberFormat="1" applyFont="1" applyFill="1" applyBorder="1" applyAlignment="1">
      <alignment horizontal="center" vertical="center" wrapText="1"/>
    </xf>
    <xf numFmtId="188" fontId="17" fillId="10" borderId="5" xfId="26" applyNumberFormat="1" applyFont="1" applyFill="1" applyBorder="1" applyAlignment="1">
      <alignment horizontal="center" vertical="center" wrapText="1"/>
    </xf>
    <xf numFmtId="0" fontId="55" fillId="0" borderId="0" xfId="25" applyFont="1" applyFill="1" applyBorder="1" applyAlignment="1">
      <alignment horizontal="center"/>
    </xf>
    <xf numFmtId="0" fontId="42" fillId="0" borderId="0" xfId="25" applyFont="1" applyFill="1" applyBorder="1" applyAlignment="1">
      <alignment horizontal="center"/>
    </xf>
    <xf numFmtId="0" fontId="17" fillId="10" borderId="6" xfId="25" applyFont="1" applyFill="1" applyBorder="1" applyAlignment="1">
      <alignment horizontal="center" vertical="center"/>
    </xf>
    <xf numFmtId="0" fontId="17" fillId="10" borderId="5" xfId="25" applyFont="1" applyFill="1" applyBorder="1" applyAlignment="1">
      <alignment horizontal="center" vertical="center"/>
    </xf>
    <xf numFmtId="0" fontId="43" fillId="0" borderId="0" xfId="25" applyFont="1" applyBorder="1" applyAlignment="1">
      <alignment horizontal="left" vertical="top"/>
    </xf>
    <xf numFmtId="188" fontId="17" fillId="10" borderId="6" xfId="26" applyNumberFormat="1" applyFont="1" applyFill="1" applyBorder="1" applyAlignment="1">
      <alignment horizontal="center" wrapText="1"/>
    </xf>
    <xf numFmtId="188" fontId="17" fillId="10" borderId="5" xfId="26" applyNumberFormat="1" applyFont="1" applyFill="1" applyBorder="1" applyAlignment="1">
      <alignment horizontal="center" wrapText="1"/>
    </xf>
    <xf numFmtId="188" fontId="17" fillId="10" borderId="6" xfId="26" applyNumberFormat="1" applyFont="1" applyFill="1" applyBorder="1" applyAlignment="1">
      <alignment horizontal="center" vertical="center"/>
    </xf>
    <xf numFmtId="188" fontId="17" fillId="10" borderId="5" xfId="26" applyNumberFormat="1" applyFont="1" applyFill="1" applyBorder="1" applyAlignment="1">
      <alignment horizontal="center" vertical="center"/>
    </xf>
    <xf numFmtId="0" fontId="16" fillId="0" borderId="0" xfId="27" applyFont="1" applyFill="1" applyBorder="1" applyAlignment="1">
      <alignment horizontal="left" vertical="top" wrapText="1"/>
    </xf>
    <xf numFmtId="0" fontId="42" fillId="0" borderId="0" xfId="25" applyFont="1" applyFill="1" applyBorder="1" applyAlignment="1">
      <alignment horizontal="center" vertical="center"/>
    </xf>
    <xf numFmtId="0" fontId="45" fillId="0" borderId="6" xfId="25" applyFont="1" applyFill="1" applyBorder="1" applyAlignment="1">
      <alignment horizontal="center" vertical="center"/>
    </xf>
    <xf numFmtId="0" fontId="45" fillId="0" borderId="5" xfId="25" applyFont="1" applyFill="1" applyBorder="1" applyAlignment="1">
      <alignment horizontal="center" vertical="center"/>
    </xf>
    <xf numFmtId="188" fontId="45" fillId="0" borderId="6" xfId="26" applyNumberFormat="1" applyFont="1" applyFill="1" applyBorder="1" applyAlignment="1">
      <alignment horizontal="center" vertical="center"/>
    </xf>
    <xf numFmtId="188" fontId="45" fillId="0" borderId="5" xfId="26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31" fillId="8" borderId="0" xfId="0" applyFont="1" applyFill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32" fillId="8" borderId="0" xfId="0" applyFont="1" applyFill="1" applyAlignment="1">
      <alignment horizontal="left" vertical="center" wrapText="1"/>
    </xf>
    <xf numFmtId="0" fontId="17" fillId="0" borderId="6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</cellXfs>
  <cellStyles count="73">
    <cellStyle name="0,0_x000d__x000a_NA_x000d__x000a_" xfId="1"/>
    <cellStyle name="0,0_x000d__x000a_NA_x000d__x000a_ 2" xfId="28"/>
    <cellStyle name="0,0_x000d__x000a_NA_x000d__x000a__แก้ไขงบประมาณเพิ่มเติม ปี 2554 โดย TCC (14-06-53) คุณมานพ" xfId="29"/>
    <cellStyle name="75" xfId="30"/>
    <cellStyle name="category" xfId="2"/>
    <cellStyle name="Comma 2" xfId="26"/>
    <cellStyle name="Comma 2 2" xfId="31"/>
    <cellStyle name="Comma 2 3" xfId="32"/>
    <cellStyle name="Comma 3" xfId="33"/>
    <cellStyle name="Comma 4" xfId="34"/>
    <cellStyle name="Comma 5" xfId="35"/>
    <cellStyle name="Comma 5 2" xfId="36"/>
    <cellStyle name="Comma 6" xfId="37"/>
    <cellStyle name="Comma 7" xfId="38"/>
    <cellStyle name="comma zerodec" xfId="4"/>
    <cellStyle name="Comma_Book1" xfId="5"/>
    <cellStyle name="Currency1" xfId="6"/>
    <cellStyle name="Date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illiers [0]_!!!GO" xfId="14"/>
    <cellStyle name="Milliers_!!!GO" xfId="15"/>
    <cellStyle name="Model" xfId="16"/>
    <cellStyle name="Mon้taire [0]_!!!GO" xfId="17"/>
    <cellStyle name="Mon้taire_!!!GO" xfId="18"/>
    <cellStyle name="New Times Roman" xfId="19"/>
    <cellStyle name="Normal - Style1" xfId="20"/>
    <cellStyle name="Normal 2" xfId="25"/>
    <cellStyle name="Normal 2 2" xfId="39"/>
    <cellStyle name="Normal 2 3" xfId="40"/>
    <cellStyle name="Normal 3" xfId="41"/>
    <cellStyle name="Normal 3 2" xfId="42"/>
    <cellStyle name="Normal 3 3" xfId="43"/>
    <cellStyle name="Normal 4" xfId="44"/>
    <cellStyle name="Normal 4 2" xfId="45"/>
    <cellStyle name="Normal 5" xfId="46"/>
    <cellStyle name="Normal 6" xfId="27"/>
    <cellStyle name="Normal 7" xfId="47"/>
    <cellStyle name="Normal 8" xfId="48"/>
    <cellStyle name="p/n" xfId="21"/>
    <cellStyle name="Percent [2]" xfId="22"/>
    <cellStyle name="Percent 2" xfId="49"/>
    <cellStyle name="STANDARD" xfId="23"/>
    <cellStyle name="subhead" xfId="24"/>
    <cellStyle name="เครื่องหมายจุลภาค 2" xfId="50"/>
    <cellStyle name="เครื่องหมายจุลภาค 3" xfId="51"/>
    <cellStyle name="เครื่องหมายจุลภาค 4" xfId="52"/>
    <cellStyle name="เครื่องหมายจุลภาค 5" xfId="53"/>
    <cellStyle name="เครื่องหมายจุลภาค 6" xfId="54"/>
    <cellStyle name="เครื่องหมายจุลภาค 7" xfId="55"/>
    <cellStyle name="จุลภาค" xfId="3" builtinId="3"/>
    <cellStyle name="เชื่อมโยงหลายมิติ_01 กองกลาง" xfId="56"/>
    <cellStyle name="ตามการเชื่อมโยงหลายมิติ_01 กองกลาง" xfId="57"/>
    <cellStyle name="น้บะภฒ_95" xfId="58"/>
    <cellStyle name="ปกติ" xfId="0" builtinId="0"/>
    <cellStyle name="ปกติ 2" xfId="59"/>
    <cellStyle name="ปกติ 2 2" xfId="60"/>
    <cellStyle name="ปกติ 2 3" xfId="61"/>
    <cellStyle name="ปกติ 2 4" xfId="62"/>
    <cellStyle name="ปกติ 3" xfId="63"/>
    <cellStyle name="ปกติ 4" xfId="64"/>
    <cellStyle name="ปกติ 5" xfId="65"/>
    <cellStyle name="ปกติ 6" xfId="66"/>
    <cellStyle name="ปกติ 7" xfId="67"/>
    <cellStyle name="ฤธถ [0]_95" xfId="68"/>
    <cellStyle name="ฤธถ_95" xfId="69"/>
    <cellStyle name="ล๋ศญ [0]_95" xfId="70"/>
    <cellStyle name="ล๋ศญ_95" xfId="71"/>
    <cellStyle name="วฅมุ_4ฟ๙ฝวภ๛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3"/>
  <sheetViews>
    <sheetView view="pageBreakPreview" zoomScaleNormal="100" zoomScaleSheetLayoutView="100" workbookViewId="0">
      <selection activeCell="C15" sqref="C15"/>
    </sheetView>
  </sheetViews>
  <sheetFormatPr defaultRowHeight="21"/>
  <cols>
    <col min="1" max="1" width="9.33203125" style="1"/>
    <col min="2" max="2" width="10.33203125" style="1" customWidth="1"/>
    <col min="3" max="8" width="9.33203125" style="1"/>
    <col min="9" max="9" width="25.6640625" style="1" customWidth="1"/>
    <col min="10" max="11" width="9.33203125" style="1"/>
    <col min="12" max="12" width="15.33203125" style="1" customWidth="1"/>
    <col min="13" max="16384" width="9.33203125" style="1"/>
  </cols>
  <sheetData>
    <row r="1" spans="1:12">
      <c r="A1" s="426" t="s">
        <v>185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14"/>
    </row>
    <row r="2" spans="1:12">
      <c r="A2" s="426" t="s">
        <v>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14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32" t="s">
        <v>27</v>
      </c>
    </row>
    <row r="6" spans="1:12">
      <c r="A6" s="110" t="s">
        <v>1</v>
      </c>
    </row>
    <row r="7" spans="1:12" ht="24" customHeight="1">
      <c r="A7" s="109" t="s">
        <v>139</v>
      </c>
    </row>
    <row r="8" spans="1:12" ht="24" customHeight="1">
      <c r="A8" s="1" t="s">
        <v>17</v>
      </c>
    </row>
    <row r="9" spans="1:12" ht="24" customHeight="1">
      <c r="A9" s="109" t="s">
        <v>18</v>
      </c>
    </row>
    <row r="10" spans="1:12" ht="24" customHeight="1">
      <c r="A10" s="109" t="s">
        <v>136</v>
      </c>
    </row>
    <row r="11" spans="1:12">
      <c r="A11" s="109" t="s">
        <v>135</v>
      </c>
    </row>
    <row r="12" spans="1:12">
      <c r="A12" s="109"/>
      <c r="B12" s="1" t="s">
        <v>138</v>
      </c>
    </row>
    <row r="13" spans="1:12">
      <c r="A13" s="109"/>
      <c r="B13" s="1" t="s">
        <v>137</v>
      </c>
    </row>
    <row r="14" spans="1:12">
      <c r="A14" s="110" t="s">
        <v>2</v>
      </c>
    </row>
    <row r="15" spans="1:12" ht="24" customHeight="1">
      <c r="B15" s="1" t="s">
        <v>8</v>
      </c>
    </row>
    <row r="16" spans="1:12" ht="24" customHeight="1">
      <c r="B16" s="1" t="s">
        <v>9</v>
      </c>
    </row>
    <row r="17" spans="1:2" ht="24" customHeight="1">
      <c r="B17" s="1" t="s">
        <v>10</v>
      </c>
    </row>
    <row r="18" spans="1:2" ht="24" customHeight="1">
      <c r="B18" s="1" t="s">
        <v>11</v>
      </c>
    </row>
    <row r="20" spans="1:2" s="32" customFormat="1">
      <c r="A20" s="110" t="s">
        <v>168</v>
      </c>
    </row>
    <row r="21" spans="1:2" ht="24" customHeight="1">
      <c r="B21" s="1" t="s">
        <v>8</v>
      </c>
    </row>
    <row r="22" spans="1:2" ht="24" customHeight="1">
      <c r="B22" s="1" t="s">
        <v>9</v>
      </c>
    </row>
    <row r="23" spans="1:2" ht="24" customHeight="1">
      <c r="B23" s="1" t="s">
        <v>10</v>
      </c>
    </row>
    <row r="24" spans="1:2" ht="24" customHeight="1">
      <c r="B24" s="1" t="s">
        <v>11</v>
      </c>
    </row>
    <row r="33" spans="1:12" ht="22.5" customHeight="1"/>
    <row r="35" spans="1:12" ht="9.75" customHeight="1"/>
    <row r="36" spans="1:12" ht="8.25" customHeight="1"/>
    <row r="37" spans="1:12" ht="26.25" customHeight="1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</row>
    <row r="38" spans="1:12" ht="30.75" customHeight="1">
      <c r="A38" s="426" t="s">
        <v>186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</row>
    <row r="39" spans="1:12">
      <c r="A39" s="426" t="s">
        <v>187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</row>
    <row r="40" spans="1:12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</row>
    <row r="42" spans="1:12">
      <c r="A42" s="14" t="s">
        <v>188</v>
      </c>
      <c r="B42" s="14"/>
      <c r="C42" s="14"/>
      <c r="H42" s="6"/>
    </row>
    <row r="43" spans="1:12" ht="24" customHeight="1">
      <c r="B43" s="111" t="s">
        <v>12</v>
      </c>
      <c r="I43" s="2" t="s">
        <v>45</v>
      </c>
      <c r="J43" s="1" t="s">
        <v>41</v>
      </c>
    </row>
    <row r="44" spans="1:12" ht="24" customHeight="1">
      <c r="B44" s="111" t="s">
        <v>189</v>
      </c>
      <c r="I44" s="2" t="s">
        <v>45</v>
      </c>
      <c r="J44" s="1" t="s">
        <v>41</v>
      </c>
    </row>
    <row r="45" spans="1:12" ht="24" customHeight="1">
      <c r="B45" s="111" t="s">
        <v>190</v>
      </c>
      <c r="I45" s="2" t="s">
        <v>45</v>
      </c>
      <c r="J45" s="1" t="s">
        <v>41</v>
      </c>
    </row>
    <row r="46" spans="1:12" s="112" customFormat="1" ht="24" customHeight="1" thickBot="1">
      <c r="B46" s="113" t="s">
        <v>49</v>
      </c>
      <c r="C46" s="114"/>
      <c r="E46" s="115"/>
      <c r="F46" s="115"/>
      <c r="G46" s="115"/>
      <c r="H46" s="115" t="s">
        <v>0</v>
      </c>
      <c r="I46" s="116">
        <f>SUM(I43:I45)</f>
        <v>0</v>
      </c>
      <c r="J46" s="113" t="s">
        <v>41</v>
      </c>
      <c r="L46" s="115"/>
    </row>
    <row r="47" spans="1:12" ht="21.75" thickTop="1"/>
    <row r="48" spans="1:12" ht="24" customHeight="1">
      <c r="A48" s="427" t="s">
        <v>191</v>
      </c>
      <c r="B48" s="427"/>
      <c r="C48" s="427"/>
      <c r="I48" s="118">
        <f>+I84</f>
        <v>0</v>
      </c>
      <c r="J48" s="117" t="s">
        <v>41</v>
      </c>
    </row>
    <row r="49" spans="1:10" ht="24" customHeight="1">
      <c r="B49" s="183" t="s">
        <v>192</v>
      </c>
      <c r="C49" s="117"/>
      <c r="I49" s="118"/>
      <c r="J49" s="117"/>
    </row>
    <row r="50" spans="1:10" ht="24" customHeight="1">
      <c r="B50" s="183" t="s">
        <v>193</v>
      </c>
      <c r="C50" s="117"/>
      <c r="I50" s="118"/>
      <c r="J50" s="117"/>
    </row>
    <row r="51" spans="1:10" s="112" customFormat="1" ht="29.25" customHeight="1">
      <c r="B51" s="119" t="s">
        <v>19</v>
      </c>
      <c r="I51" s="120">
        <f>+I46-I48</f>
        <v>0</v>
      </c>
      <c r="J51" s="112" t="s">
        <v>41</v>
      </c>
    </row>
    <row r="53" spans="1:10" ht="24" customHeight="1">
      <c r="A53" s="32" t="s">
        <v>194</v>
      </c>
    </row>
    <row r="54" spans="1:10" ht="24" customHeight="1">
      <c r="B54" s="1" t="s">
        <v>13</v>
      </c>
      <c r="I54" s="2">
        <f>+I51*1.25%</f>
        <v>0</v>
      </c>
      <c r="J54" s="1" t="s">
        <v>41</v>
      </c>
    </row>
    <row r="55" spans="1:10" ht="24" customHeight="1">
      <c r="B55" s="1" t="s">
        <v>44</v>
      </c>
      <c r="I55" s="2">
        <f>+I89</f>
        <v>0</v>
      </c>
      <c r="J55" s="1" t="s">
        <v>41</v>
      </c>
    </row>
    <row r="56" spans="1:10" ht="21.75" thickBot="1">
      <c r="B56" s="114" t="s">
        <v>43</v>
      </c>
      <c r="C56" s="32"/>
      <c r="D56" s="32"/>
      <c r="E56" s="32"/>
      <c r="F56" s="32"/>
      <c r="G56" s="32"/>
      <c r="H56" s="32"/>
      <c r="I56" s="121">
        <f>SUM(I54:I55)</f>
        <v>0</v>
      </c>
      <c r="J56" s="112" t="s">
        <v>41</v>
      </c>
    </row>
    <row r="57" spans="1:10" ht="21.75" thickTop="1">
      <c r="B57" s="114"/>
    </row>
    <row r="58" spans="1:10">
      <c r="B58" s="114"/>
    </row>
    <row r="59" spans="1:10">
      <c r="G59" s="32" t="s">
        <v>3</v>
      </c>
    </row>
    <row r="62" spans="1:10" ht="24" customHeight="1">
      <c r="E62" s="32" t="s">
        <v>4</v>
      </c>
    </row>
    <row r="63" spans="1:10">
      <c r="E63" s="427" t="s">
        <v>176</v>
      </c>
      <c r="F63" s="427"/>
      <c r="G63" s="427"/>
      <c r="H63" s="427"/>
      <c r="I63" s="427"/>
      <c r="J63" s="427"/>
    </row>
    <row r="66" spans="1:11">
      <c r="E66" s="32" t="s">
        <v>4</v>
      </c>
    </row>
    <row r="67" spans="1:11">
      <c r="E67" s="425" t="s">
        <v>177</v>
      </c>
      <c r="F67" s="425"/>
      <c r="G67" s="425"/>
      <c r="H67" s="425"/>
      <c r="I67" s="425"/>
      <c r="J67" s="425"/>
    </row>
    <row r="68" spans="1:11" ht="14.25" customHeight="1"/>
    <row r="69" spans="1:11" ht="30" customHeight="1">
      <c r="A69" s="426" t="s">
        <v>195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</row>
    <row r="70" spans="1:11">
      <c r="A70" s="426" t="s">
        <v>169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</row>
    <row r="72" spans="1:11" ht="24" customHeight="1">
      <c r="A72" s="32" t="s">
        <v>196</v>
      </c>
      <c r="B72" s="32"/>
      <c r="C72" s="32"/>
    </row>
    <row r="73" spans="1:11" ht="24" customHeight="1">
      <c r="B73" s="1" t="s">
        <v>14</v>
      </c>
      <c r="I73" s="122" t="s">
        <v>42</v>
      </c>
      <c r="J73" s="1" t="s">
        <v>41</v>
      </c>
    </row>
    <row r="74" spans="1:11" ht="24" customHeight="1">
      <c r="B74" s="1" t="s">
        <v>40</v>
      </c>
      <c r="I74" s="122" t="s">
        <v>42</v>
      </c>
      <c r="J74" s="1" t="s">
        <v>41</v>
      </c>
    </row>
    <row r="75" spans="1:11" ht="24" customHeight="1" thickBot="1">
      <c r="C75" s="32" t="s">
        <v>25</v>
      </c>
      <c r="I75" s="123">
        <f>SUM(I73:I74)</f>
        <v>0</v>
      </c>
      <c r="J75" s="32" t="s">
        <v>41</v>
      </c>
      <c r="K75" s="3"/>
    </row>
    <row r="76" spans="1:11" ht="21.75" thickTop="1"/>
    <row r="77" spans="1:11">
      <c r="A77" s="32" t="s">
        <v>197</v>
      </c>
    </row>
    <row r="78" spans="1:11">
      <c r="A78" s="124" t="s">
        <v>192</v>
      </c>
      <c r="I78" s="125">
        <f>SUM(I79:I80)</f>
        <v>0</v>
      </c>
      <c r="J78" s="32" t="s">
        <v>41</v>
      </c>
    </row>
    <row r="79" spans="1:11" ht="24" customHeight="1">
      <c r="B79" s="1" t="s">
        <v>46</v>
      </c>
      <c r="I79" s="122" t="s">
        <v>42</v>
      </c>
      <c r="J79" s="1" t="s">
        <v>41</v>
      </c>
    </row>
    <row r="80" spans="1:11" ht="24" customHeight="1">
      <c r="B80" s="1" t="s">
        <v>47</v>
      </c>
      <c r="I80" s="122" t="s">
        <v>42</v>
      </c>
      <c r="J80" s="1" t="s">
        <v>41</v>
      </c>
    </row>
    <row r="81" spans="1:11">
      <c r="A81" s="124" t="s">
        <v>193</v>
      </c>
      <c r="I81" s="125">
        <f>SUM(I82:I83)</f>
        <v>0</v>
      </c>
      <c r="J81" s="32" t="s">
        <v>41</v>
      </c>
    </row>
    <row r="82" spans="1:11" ht="24" customHeight="1">
      <c r="B82" s="1" t="s">
        <v>46</v>
      </c>
      <c r="I82" s="122" t="s">
        <v>42</v>
      </c>
      <c r="J82" s="1" t="s">
        <v>41</v>
      </c>
    </row>
    <row r="83" spans="1:11" ht="24" customHeight="1">
      <c r="B83" s="1" t="s">
        <v>47</v>
      </c>
      <c r="I83" s="122" t="s">
        <v>42</v>
      </c>
      <c r="J83" s="1" t="s">
        <v>41</v>
      </c>
    </row>
    <row r="84" spans="1:11" s="32" customFormat="1" ht="24" customHeight="1" thickBot="1">
      <c r="C84" s="32" t="s">
        <v>25</v>
      </c>
      <c r="I84" s="126">
        <f>+I78+I81</f>
        <v>0</v>
      </c>
      <c r="J84" s="32" t="s">
        <v>41</v>
      </c>
      <c r="K84" s="127"/>
    </row>
    <row r="85" spans="1:11" ht="21.75" thickTop="1"/>
    <row r="86" spans="1:11">
      <c r="A86" s="32" t="s">
        <v>178</v>
      </c>
    </row>
    <row r="87" spans="1:11">
      <c r="B87" s="1" t="s">
        <v>38</v>
      </c>
      <c r="I87" s="2" t="s">
        <v>42</v>
      </c>
      <c r="J87" s="1" t="s">
        <v>41</v>
      </c>
    </row>
    <row r="88" spans="1:11">
      <c r="B88" s="1" t="s">
        <v>39</v>
      </c>
      <c r="I88" s="2" t="s">
        <v>42</v>
      </c>
      <c r="J88" s="1" t="s">
        <v>41</v>
      </c>
    </row>
    <row r="89" spans="1:11" ht="21.75" thickBot="1">
      <c r="C89" s="32" t="s">
        <v>25</v>
      </c>
      <c r="I89" s="126">
        <f>SUM(I87:I88)</f>
        <v>0</v>
      </c>
      <c r="J89" s="32" t="s">
        <v>41</v>
      </c>
    </row>
    <row r="90" spans="1:11" ht="21.75" thickTop="1"/>
    <row r="106" ht="22.5" customHeight="1"/>
    <row r="107" ht="22.5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</sheetData>
  <mergeCells count="11">
    <mergeCell ref="E67:J67"/>
    <mergeCell ref="A69:K69"/>
    <mergeCell ref="A70:K70"/>
    <mergeCell ref="A40:K40"/>
    <mergeCell ref="A1:K1"/>
    <mergeCell ref="A2:K2"/>
    <mergeCell ref="A48:C48"/>
    <mergeCell ref="E63:J63"/>
    <mergeCell ref="A37:K37"/>
    <mergeCell ref="A38:K38"/>
    <mergeCell ref="A39:K39"/>
  </mergeCells>
  <phoneticPr fontId="3" type="noConversion"/>
  <pageMargins left="0.94488188976377963" right="0.51181102362204722" top="1.1811023622047245" bottom="0.9055118110236221" header="0.47244094488188981" footer="0.43307086614173229"/>
  <pageSetup paperSize="9" scale="90" orientation="portrait" r:id="rId1"/>
  <headerFooter alignWithMargins="0">
    <oddHeader>&amp;Rแผ่นที่ &amp;P/14</oddHeader>
  </headerFooter>
  <rowBreaks count="1" manualBreakCount="1">
    <brk id="6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showGridLines="0" tabSelected="1" view="pageBreakPreview" zoomScaleNormal="100" zoomScaleSheetLayoutView="100" workbookViewId="0">
      <pane ySplit="5" topLeftCell="A13" activePane="bottomLeft" state="frozen"/>
      <selection activeCell="B14" sqref="B14"/>
      <selection pane="bottomLeft" activeCell="B20" sqref="B20:F20"/>
    </sheetView>
  </sheetViews>
  <sheetFormatPr defaultRowHeight="21"/>
  <cols>
    <col min="1" max="1" width="7" style="326" customWidth="1"/>
    <col min="2" max="2" width="53.1640625" style="326" customWidth="1"/>
    <col min="3" max="3" width="18.83203125" style="359" customWidth="1"/>
    <col min="4" max="4" width="17.6640625" style="359" customWidth="1"/>
    <col min="5" max="5" width="19.83203125" style="359" customWidth="1"/>
    <col min="6" max="6" width="19.83203125" style="360" customWidth="1"/>
    <col min="7" max="7" width="9.33203125" style="326"/>
    <col min="8" max="8" width="29.33203125" style="326" customWidth="1"/>
    <col min="9" max="16384" width="9.33203125" style="326"/>
  </cols>
  <sheetData>
    <row r="1" spans="1:6" ht="23.25">
      <c r="A1" s="464" t="s">
        <v>370</v>
      </c>
      <c r="B1" s="464"/>
      <c r="C1" s="464"/>
      <c r="D1" s="464"/>
      <c r="E1" s="464"/>
      <c r="F1" s="464"/>
    </row>
    <row r="2" spans="1:6" ht="22.5" customHeight="1">
      <c r="A2" s="465" t="s">
        <v>374</v>
      </c>
      <c r="B2" s="465"/>
      <c r="C2" s="465"/>
      <c r="D2" s="465"/>
      <c r="E2" s="465"/>
      <c r="F2" s="465"/>
    </row>
    <row r="3" spans="1:6" ht="14.25" customHeight="1">
      <c r="A3" s="327"/>
      <c r="B3" s="327"/>
      <c r="C3" s="328"/>
      <c r="D3" s="328"/>
      <c r="E3" s="328"/>
      <c r="F3" s="329"/>
    </row>
    <row r="4" spans="1:6" s="331" customFormat="1" ht="21" customHeight="1">
      <c r="A4" s="330" t="s">
        <v>296</v>
      </c>
      <c r="B4" s="466" t="s">
        <v>57</v>
      </c>
      <c r="C4" s="469" t="s">
        <v>335</v>
      </c>
      <c r="D4" s="462" t="s">
        <v>336</v>
      </c>
      <c r="E4" s="469" t="s">
        <v>337</v>
      </c>
      <c r="F4" s="471" t="s">
        <v>6</v>
      </c>
    </row>
    <row r="5" spans="1:6" s="331" customFormat="1">
      <c r="A5" s="332" t="s">
        <v>56</v>
      </c>
      <c r="B5" s="467"/>
      <c r="C5" s="470"/>
      <c r="D5" s="463"/>
      <c r="E5" s="470"/>
      <c r="F5" s="472"/>
    </row>
    <row r="6" spans="1:6" s="335" customFormat="1" ht="29.25" customHeight="1">
      <c r="A6" s="398" t="s">
        <v>297</v>
      </c>
      <c r="B6" s="398"/>
      <c r="C6" s="402">
        <f>SUM(C7:C11)</f>
        <v>0</v>
      </c>
      <c r="D6" s="402">
        <f t="shared" ref="D6:F6" si="0">SUM(D7:D11)</f>
        <v>0</v>
      </c>
      <c r="E6" s="402">
        <f t="shared" si="0"/>
        <v>0</v>
      </c>
      <c r="F6" s="402">
        <f t="shared" si="0"/>
        <v>0</v>
      </c>
    </row>
    <row r="7" spans="1:6" s="340" customFormat="1" ht="23.1" customHeight="1">
      <c r="A7" s="336">
        <v>1</v>
      </c>
      <c r="B7" s="337" t="s">
        <v>319</v>
      </c>
      <c r="C7" s="338">
        <v>0</v>
      </c>
      <c r="D7" s="338">
        <v>0</v>
      </c>
      <c r="E7" s="338">
        <v>0</v>
      </c>
      <c r="F7" s="339">
        <f>SUM(C7:E7)</f>
        <v>0</v>
      </c>
    </row>
    <row r="8" spans="1:6" s="340" customFormat="1" ht="23.1" customHeight="1">
      <c r="A8" s="336">
        <v>2</v>
      </c>
      <c r="B8" s="337" t="s">
        <v>319</v>
      </c>
      <c r="C8" s="338">
        <v>0</v>
      </c>
      <c r="D8" s="338">
        <v>0</v>
      </c>
      <c r="E8" s="338">
        <v>0</v>
      </c>
      <c r="F8" s="339">
        <f t="shared" ref="F8:F9" si="1">SUM(C8:E8)</f>
        <v>0</v>
      </c>
    </row>
    <row r="9" spans="1:6" s="340" customFormat="1" ht="23.1" customHeight="1">
      <c r="A9" s="336">
        <v>3</v>
      </c>
      <c r="B9" s="337" t="s">
        <v>319</v>
      </c>
      <c r="C9" s="338">
        <v>0</v>
      </c>
      <c r="D9" s="338">
        <v>0</v>
      </c>
      <c r="E9" s="338">
        <v>0</v>
      </c>
      <c r="F9" s="339">
        <f t="shared" si="1"/>
        <v>0</v>
      </c>
    </row>
    <row r="10" spans="1:6" s="340" customFormat="1" ht="23.1" customHeight="1">
      <c r="A10" s="336"/>
      <c r="B10" s="337"/>
      <c r="C10" s="338"/>
      <c r="D10" s="338"/>
      <c r="E10" s="338"/>
      <c r="F10" s="339"/>
    </row>
    <row r="11" spans="1:6" s="340" customFormat="1" ht="23.1" customHeight="1">
      <c r="A11" s="336"/>
      <c r="B11" s="337"/>
      <c r="C11" s="338"/>
      <c r="D11" s="338"/>
      <c r="E11" s="338"/>
      <c r="F11" s="339"/>
    </row>
    <row r="12" spans="1:6" s="335" customFormat="1" ht="29.25" customHeight="1">
      <c r="A12" s="398" t="s">
        <v>298</v>
      </c>
      <c r="B12" s="398"/>
      <c r="C12" s="402">
        <f>SUM(C13:C17)</f>
        <v>0</v>
      </c>
      <c r="D12" s="402">
        <f>SUM(D13:D17)</f>
        <v>0</v>
      </c>
      <c r="E12" s="402">
        <f>SUM(E13:E17)</f>
        <v>0</v>
      </c>
      <c r="F12" s="402">
        <f>SUM(F13:F17)</f>
        <v>0</v>
      </c>
    </row>
    <row r="13" spans="1:6" s="340" customFormat="1" ht="23.1" customHeight="1">
      <c r="A13" s="336">
        <v>1</v>
      </c>
      <c r="B13" s="337" t="s">
        <v>319</v>
      </c>
      <c r="C13" s="338">
        <v>0</v>
      </c>
      <c r="D13" s="338">
        <v>0</v>
      </c>
      <c r="E13" s="338">
        <v>0</v>
      </c>
      <c r="F13" s="339">
        <f>SUM(C13:E13)</f>
        <v>0</v>
      </c>
    </row>
    <row r="14" spans="1:6" s="340" customFormat="1" ht="23.1" customHeight="1">
      <c r="A14" s="336">
        <v>2</v>
      </c>
      <c r="B14" s="337" t="s">
        <v>319</v>
      </c>
      <c r="C14" s="338">
        <v>0</v>
      </c>
      <c r="D14" s="338">
        <v>0</v>
      </c>
      <c r="E14" s="338">
        <v>0</v>
      </c>
      <c r="F14" s="339">
        <f>SUM(C14:E14)</f>
        <v>0</v>
      </c>
    </row>
    <row r="15" spans="1:6" s="340" customFormat="1" ht="23.1" customHeight="1">
      <c r="A15" s="336">
        <v>3</v>
      </c>
      <c r="B15" s="337" t="s">
        <v>319</v>
      </c>
      <c r="C15" s="341">
        <v>0</v>
      </c>
      <c r="D15" s="341">
        <v>0</v>
      </c>
      <c r="E15" s="341">
        <v>0</v>
      </c>
      <c r="F15" s="339">
        <f>SUM(C15:E15)</f>
        <v>0</v>
      </c>
    </row>
    <row r="16" spans="1:6" s="340" customFormat="1" ht="23.1" customHeight="1">
      <c r="A16" s="336"/>
      <c r="B16" s="337"/>
      <c r="C16" s="341"/>
      <c r="D16" s="341"/>
      <c r="E16" s="341"/>
      <c r="F16" s="339"/>
    </row>
    <row r="17" spans="1:10" s="340" customFormat="1" ht="23.1" customHeight="1">
      <c r="A17" s="336"/>
      <c r="B17" s="337"/>
      <c r="C17" s="341"/>
      <c r="D17" s="341"/>
      <c r="E17" s="341"/>
      <c r="F17" s="339"/>
    </row>
    <row r="18" spans="1:10" s="335" customFormat="1" ht="30" customHeight="1" thickBot="1">
      <c r="A18" s="344"/>
      <c r="B18" s="345" t="s">
        <v>25</v>
      </c>
      <c r="C18" s="346">
        <f>SUM(C6,C12)</f>
        <v>0</v>
      </c>
      <c r="D18" s="346">
        <f t="shared" ref="D18:F18" si="2">SUM(D6,D12)</f>
        <v>0</v>
      </c>
      <c r="E18" s="346">
        <f t="shared" si="2"/>
        <v>0</v>
      </c>
      <c r="F18" s="346">
        <f t="shared" si="2"/>
        <v>0</v>
      </c>
      <c r="G18" s="347"/>
      <c r="H18" s="348"/>
    </row>
    <row r="19" spans="1:10" s="331" customFormat="1" ht="15.75" customHeight="1" thickTop="1">
      <c r="A19" s="349"/>
      <c r="B19" s="349"/>
      <c r="C19" s="350"/>
      <c r="D19" s="350"/>
      <c r="E19" s="350"/>
      <c r="F19" s="350"/>
    </row>
    <row r="20" spans="1:10">
      <c r="A20" s="335"/>
      <c r="B20" s="351"/>
      <c r="C20" s="352"/>
      <c r="D20" s="352"/>
      <c r="E20" s="352"/>
      <c r="F20" s="352"/>
      <c r="G20" s="352"/>
      <c r="H20" s="352"/>
      <c r="I20" s="352"/>
      <c r="J20" s="351"/>
    </row>
    <row r="21" spans="1:10" ht="23.25" customHeight="1">
      <c r="A21" s="468"/>
      <c r="B21" s="468"/>
      <c r="C21" s="468"/>
      <c r="D21" s="468"/>
      <c r="E21" s="468"/>
      <c r="F21" s="468"/>
      <c r="G21" s="354"/>
      <c r="H21" s="354"/>
      <c r="I21" s="355"/>
      <c r="J21" s="356"/>
    </row>
    <row r="22" spans="1:10" ht="17.25" customHeight="1">
      <c r="A22" s="453"/>
      <c r="B22" s="453"/>
      <c r="C22" s="453"/>
      <c r="D22" s="453"/>
      <c r="E22" s="453"/>
      <c r="F22" s="355"/>
      <c r="G22" s="356"/>
    </row>
    <row r="23" spans="1:10">
      <c r="C23" s="357"/>
      <c r="D23" s="357"/>
      <c r="E23" s="357"/>
      <c r="F23" s="358"/>
    </row>
    <row r="160" spans="1:15" s="360" customFormat="1">
      <c r="A160" s="326"/>
      <c r="B160" s="326"/>
      <c r="C160" s="359"/>
      <c r="D160" s="359"/>
      <c r="E160" s="359"/>
      <c r="G160" s="326"/>
      <c r="H160" s="326"/>
      <c r="I160" s="326"/>
      <c r="J160" s="326"/>
      <c r="K160" s="326"/>
      <c r="L160" s="326"/>
      <c r="M160" s="326"/>
      <c r="N160" s="326"/>
      <c r="O160" s="326"/>
    </row>
  </sheetData>
  <mergeCells count="9">
    <mergeCell ref="A21:F21"/>
    <mergeCell ref="A22:E22"/>
    <mergeCell ref="A1:F1"/>
    <mergeCell ref="B4:B5"/>
    <mergeCell ref="C4:C5"/>
    <mergeCell ref="D4:D5"/>
    <mergeCell ref="E4:E5"/>
    <mergeCell ref="F4:F5"/>
    <mergeCell ref="A2:F2"/>
  </mergeCells>
  <printOptions horizontalCentered="1"/>
  <pageMargins left="0.55118110236220474" right="0.55118110236220474" top="0.86614173228346458" bottom="0.55118110236220474" header="0.51181102362204722" footer="0.59055118110236227"/>
  <pageSetup paperSize="9" scale="80" firstPageNumber="3" orientation="portrait" useFirstPageNumber="1" r:id="rId1"/>
  <headerFooter alignWithMargins="0">
    <oddHeader xml:space="preserve">&amp;R
</oddHeader>
  </headerFooter>
  <ignoredErrors>
    <ignoredError sqref="F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8"/>
  <sheetViews>
    <sheetView showGridLines="0" view="pageBreakPreview" zoomScaleNormal="100" zoomScaleSheetLayoutView="100" workbookViewId="0">
      <pane xSplit="2" ySplit="5" topLeftCell="C15" activePane="bottomRight" state="frozen"/>
      <selection activeCell="B14" sqref="B14"/>
      <selection pane="topRight" activeCell="B14" sqref="B14"/>
      <selection pane="bottomLeft" activeCell="B14" sqref="B14"/>
      <selection pane="bottomRight" activeCell="I18" sqref="I18"/>
    </sheetView>
  </sheetViews>
  <sheetFormatPr defaultRowHeight="21"/>
  <cols>
    <col min="1" max="1" width="10.33203125" style="326" customWidth="1"/>
    <col min="2" max="2" width="41.6640625" style="326" customWidth="1"/>
    <col min="3" max="9" width="17.1640625" style="359" customWidth="1"/>
    <col min="10" max="10" width="17.1640625" style="360" customWidth="1"/>
    <col min="11" max="11" width="9.33203125" style="326"/>
    <col min="12" max="12" width="29.33203125" style="326" customWidth="1"/>
    <col min="13" max="16384" width="9.33203125" style="326"/>
  </cols>
  <sheetData>
    <row r="1" spans="1:10" s="340" customFormat="1" ht="26.25">
      <c r="A1" s="474" t="s">
        <v>371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s="340" customFormat="1" ht="26.25">
      <c r="A2" s="474" t="s">
        <v>375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>
      <c r="A3" s="327"/>
      <c r="B3" s="327"/>
      <c r="C3" s="328"/>
      <c r="D3" s="328"/>
      <c r="E3" s="328"/>
      <c r="F3" s="328"/>
      <c r="G3" s="328"/>
      <c r="H3" s="328"/>
      <c r="I3" s="361"/>
      <c r="J3" s="329"/>
    </row>
    <row r="4" spans="1:10" s="335" customFormat="1" ht="22.5">
      <c r="A4" s="475" t="s">
        <v>300</v>
      </c>
      <c r="B4" s="475" t="s">
        <v>57</v>
      </c>
      <c r="C4" s="362" t="s">
        <v>301</v>
      </c>
      <c r="D4" s="362" t="s">
        <v>302</v>
      </c>
      <c r="E4" s="362" t="s">
        <v>303</v>
      </c>
      <c r="F4" s="362" t="s">
        <v>304</v>
      </c>
      <c r="G4" s="362" t="s">
        <v>305</v>
      </c>
      <c r="H4" s="362" t="s">
        <v>306</v>
      </c>
      <c r="I4" s="362" t="s">
        <v>307</v>
      </c>
      <c r="J4" s="477" t="s">
        <v>6</v>
      </c>
    </row>
    <row r="5" spans="1:10" s="335" customFormat="1" ht="22.5">
      <c r="A5" s="476"/>
      <c r="B5" s="476"/>
      <c r="C5" s="363" t="s">
        <v>308</v>
      </c>
      <c r="D5" s="363" t="s">
        <v>309</v>
      </c>
      <c r="E5" s="363" t="s">
        <v>310</v>
      </c>
      <c r="F5" s="363" t="s">
        <v>311</v>
      </c>
      <c r="G5" s="363" t="s">
        <v>312</v>
      </c>
      <c r="H5" s="363" t="s">
        <v>313</v>
      </c>
      <c r="I5" s="363" t="s">
        <v>314</v>
      </c>
      <c r="J5" s="478"/>
    </row>
    <row r="6" spans="1:10" s="364" customFormat="1" ht="29.25" customHeight="1">
      <c r="A6" s="333" t="s">
        <v>297</v>
      </c>
      <c r="B6" s="333"/>
      <c r="C6" s="334">
        <f t="shared" ref="C6:J6" si="0">SUM(C7:C13)</f>
        <v>0</v>
      </c>
      <c r="D6" s="334">
        <f t="shared" si="0"/>
        <v>0</v>
      </c>
      <c r="E6" s="334">
        <f t="shared" si="0"/>
        <v>0</v>
      </c>
      <c r="F6" s="334">
        <f t="shared" si="0"/>
        <v>0</v>
      </c>
      <c r="G6" s="334">
        <f t="shared" si="0"/>
        <v>0</v>
      </c>
      <c r="H6" s="334">
        <f t="shared" si="0"/>
        <v>0</v>
      </c>
      <c r="I6" s="334">
        <f t="shared" si="0"/>
        <v>0</v>
      </c>
      <c r="J6" s="334">
        <f t="shared" si="0"/>
        <v>0</v>
      </c>
    </row>
    <row r="7" spans="1:10" s="340" customFormat="1" ht="23.1" customHeight="1">
      <c r="A7" s="336">
        <v>1</v>
      </c>
      <c r="B7" s="337" t="s">
        <v>320</v>
      </c>
      <c r="C7" s="338">
        <v>0</v>
      </c>
      <c r="D7" s="338">
        <v>0</v>
      </c>
      <c r="E7" s="338">
        <v>0</v>
      </c>
      <c r="F7" s="338">
        <v>0</v>
      </c>
      <c r="G7" s="338">
        <v>0</v>
      </c>
      <c r="H7" s="338">
        <v>0</v>
      </c>
      <c r="I7" s="338">
        <v>0</v>
      </c>
      <c r="J7" s="339">
        <f t="shared" ref="J7:J13" si="1">SUM(C7:I7)</f>
        <v>0</v>
      </c>
    </row>
    <row r="8" spans="1:10" s="340" customFormat="1" ht="23.1" customHeight="1">
      <c r="A8" s="336">
        <v>2</v>
      </c>
      <c r="B8" s="337" t="s">
        <v>320</v>
      </c>
      <c r="C8" s="338">
        <v>0</v>
      </c>
      <c r="D8" s="338">
        <v>0</v>
      </c>
      <c r="E8" s="338">
        <v>0</v>
      </c>
      <c r="F8" s="338">
        <v>0</v>
      </c>
      <c r="G8" s="338">
        <v>0</v>
      </c>
      <c r="H8" s="338">
        <v>0</v>
      </c>
      <c r="I8" s="338">
        <v>0</v>
      </c>
      <c r="J8" s="339">
        <f t="shared" si="1"/>
        <v>0</v>
      </c>
    </row>
    <row r="9" spans="1:10" s="340" customFormat="1" ht="23.1" customHeight="1">
      <c r="A9" s="336">
        <v>3</v>
      </c>
      <c r="B9" s="337" t="s">
        <v>320</v>
      </c>
      <c r="C9" s="338">
        <v>0</v>
      </c>
      <c r="D9" s="338">
        <v>0</v>
      </c>
      <c r="E9" s="338">
        <v>0</v>
      </c>
      <c r="F9" s="338">
        <v>0</v>
      </c>
      <c r="G9" s="338">
        <v>0</v>
      </c>
      <c r="H9" s="338">
        <v>0</v>
      </c>
      <c r="I9" s="338">
        <v>0</v>
      </c>
      <c r="J9" s="339">
        <f t="shared" si="1"/>
        <v>0</v>
      </c>
    </row>
    <row r="10" spans="1:10" s="340" customFormat="1" ht="23.1" customHeight="1">
      <c r="A10" s="336">
        <v>4</v>
      </c>
      <c r="B10" s="337" t="s">
        <v>320</v>
      </c>
      <c r="C10" s="338">
        <v>0</v>
      </c>
      <c r="D10" s="338">
        <v>0</v>
      </c>
      <c r="E10" s="338">
        <v>0</v>
      </c>
      <c r="F10" s="338">
        <v>0</v>
      </c>
      <c r="G10" s="338">
        <v>0</v>
      </c>
      <c r="H10" s="338">
        <v>0</v>
      </c>
      <c r="I10" s="338">
        <v>0</v>
      </c>
      <c r="J10" s="339">
        <f t="shared" si="1"/>
        <v>0</v>
      </c>
    </row>
    <row r="11" spans="1:10" s="340" customFormat="1" ht="23.1" customHeight="1">
      <c r="A11" s="336">
        <v>5</v>
      </c>
      <c r="B11" s="337" t="s">
        <v>320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9">
        <f t="shared" si="1"/>
        <v>0</v>
      </c>
    </row>
    <row r="12" spans="1:10" s="340" customFormat="1" ht="23.1" customHeight="1">
      <c r="A12" s="336">
        <v>6</v>
      </c>
      <c r="B12" s="337" t="s">
        <v>320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9">
        <f t="shared" si="1"/>
        <v>0</v>
      </c>
    </row>
    <row r="13" spans="1:10" s="340" customFormat="1" ht="23.1" customHeight="1">
      <c r="A13" s="336">
        <v>7</v>
      </c>
      <c r="B13" s="337" t="s">
        <v>320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9">
        <f t="shared" si="1"/>
        <v>0</v>
      </c>
    </row>
    <row r="14" spans="1:10" s="364" customFormat="1" ht="29.25" customHeight="1">
      <c r="A14" s="333" t="s">
        <v>298</v>
      </c>
      <c r="B14" s="333" t="s">
        <v>381</v>
      </c>
      <c r="C14" s="334">
        <f t="shared" ref="C14:J14" si="2">SUM(C15:C20)</f>
        <v>0</v>
      </c>
      <c r="D14" s="334">
        <f t="shared" si="2"/>
        <v>0</v>
      </c>
      <c r="E14" s="334">
        <f t="shared" si="2"/>
        <v>0</v>
      </c>
      <c r="F14" s="334">
        <f t="shared" si="2"/>
        <v>0</v>
      </c>
      <c r="G14" s="334">
        <f t="shared" si="2"/>
        <v>0</v>
      </c>
      <c r="H14" s="334">
        <f t="shared" si="2"/>
        <v>0</v>
      </c>
      <c r="I14" s="334">
        <f t="shared" si="2"/>
        <v>0</v>
      </c>
      <c r="J14" s="334">
        <f t="shared" si="2"/>
        <v>0</v>
      </c>
    </row>
    <row r="15" spans="1:10" s="340" customFormat="1" ht="23.1" customHeight="1">
      <c r="A15" s="336">
        <v>1</v>
      </c>
      <c r="B15" s="337" t="s">
        <v>320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9">
        <f>SUM(C15:I15)</f>
        <v>0</v>
      </c>
    </row>
    <row r="16" spans="1:10" s="340" customFormat="1" ht="23.1" customHeight="1">
      <c r="A16" s="336">
        <v>2</v>
      </c>
      <c r="B16" s="337" t="s">
        <v>320</v>
      </c>
      <c r="C16" s="338">
        <v>0</v>
      </c>
      <c r="D16" s="338">
        <v>0</v>
      </c>
      <c r="E16" s="338">
        <v>0</v>
      </c>
      <c r="F16" s="338">
        <v>0</v>
      </c>
      <c r="G16" s="338">
        <v>0</v>
      </c>
      <c r="H16" s="338">
        <v>0</v>
      </c>
      <c r="I16" s="338">
        <v>0</v>
      </c>
      <c r="J16" s="339">
        <f t="shared" ref="J16:J19" si="3">SUM(C16:I16)</f>
        <v>0</v>
      </c>
    </row>
    <row r="17" spans="1:12" s="340" customFormat="1" ht="23.1" customHeight="1">
      <c r="A17" s="336">
        <v>3</v>
      </c>
      <c r="B17" s="337" t="s">
        <v>320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38">
        <v>0</v>
      </c>
      <c r="I17" s="341">
        <v>0</v>
      </c>
      <c r="J17" s="339">
        <f t="shared" si="3"/>
        <v>0</v>
      </c>
    </row>
    <row r="18" spans="1:12" s="340" customFormat="1" ht="23.1" customHeight="1">
      <c r="A18" s="336">
        <v>4</v>
      </c>
      <c r="B18" s="337" t="s">
        <v>320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38">
        <v>0</v>
      </c>
      <c r="I18" s="341">
        <v>0</v>
      </c>
      <c r="J18" s="339">
        <f t="shared" si="3"/>
        <v>0</v>
      </c>
    </row>
    <row r="19" spans="1:12" s="340" customFormat="1" ht="23.1" customHeight="1">
      <c r="A19" s="336">
        <v>5</v>
      </c>
      <c r="B19" s="337" t="s">
        <v>320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38">
        <v>0</v>
      </c>
      <c r="I19" s="341">
        <v>0</v>
      </c>
      <c r="J19" s="339">
        <f t="shared" si="3"/>
        <v>0</v>
      </c>
    </row>
    <row r="20" spans="1:12" s="343" customFormat="1" ht="23.1" customHeight="1">
      <c r="A20" s="336">
        <v>6</v>
      </c>
      <c r="B20" s="337" t="s">
        <v>320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38">
        <v>0</v>
      </c>
      <c r="I20" s="341">
        <v>0</v>
      </c>
      <c r="J20" s="339">
        <f>SUM(C20:I20)</f>
        <v>0</v>
      </c>
      <c r="K20" s="342"/>
      <c r="L20" s="340"/>
    </row>
    <row r="21" spans="1:12" s="364" customFormat="1" ht="30" customHeight="1" thickBot="1">
      <c r="A21" s="344"/>
      <c r="B21" s="345" t="s">
        <v>25</v>
      </c>
      <c r="C21" s="346">
        <f t="shared" ref="C21:J21" si="4">+C6+C14</f>
        <v>0</v>
      </c>
      <c r="D21" s="346">
        <f t="shared" si="4"/>
        <v>0</v>
      </c>
      <c r="E21" s="346">
        <f t="shared" si="4"/>
        <v>0</v>
      </c>
      <c r="F21" s="346">
        <f t="shared" si="4"/>
        <v>0</v>
      </c>
      <c r="G21" s="346">
        <f t="shared" si="4"/>
        <v>0</v>
      </c>
      <c r="H21" s="346">
        <f t="shared" si="4"/>
        <v>0</v>
      </c>
      <c r="I21" s="346">
        <f t="shared" si="4"/>
        <v>0</v>
      </c>
      <c r="J21" s="346">
        <f t="shared" si="4"/>
        <v>0</v>
      </c>
      <c r="K21" s="365"/>
      <c r="L21" s="366"/>
    </row>
    <row r="22" spans="1:12" s="331" customFormat="1" ht="9.75" customHeight="1" thickTop="1">
      <c r="A22" s="349"/>
      <c r="B22" s="349"/>
      <c r="C22" s="350"/>
      <c r="D22" s="350"/>
      <c r="E22" s="350"/>
      <c r="F22" s="350"/>
      <c r="G22" s="350"/>
      <c r="H22" s="350"/>
      <c r="I22" s="350"/>
      <c r="J22" s="350"/>
    </row>
    <row r="23" spans="1:12" s="370" customFormat="1">
      <c r="A23" s="367" t="s">
        <v>321</v>
      </c>
      <c r="B23" s="368"/>
      <c r="C23" s="369"/>
      <c r="D23" s="369"/>
      <c r="E23" s="369"/>
      <c r="F23" s="369"/>
      <c r="G23" s="369"/>
      <c r="H23" s="369"/>
      <c r="I23" s="369"/>
      <c r="J23" s="352"/>
      <c r="K23" s="351"/>
    </row>
    <row r="24" spans="1:12">
      <c r="A24" s="368"/>
      <c r="B24" s="368" t="s">
        <v>315</v>
      </c>
      <c r="C24" s="371"/>
      <c r="D24" s="371"/>
      <c r="E24" s="371"/>
      <c r="F24" s="371"/>
      <c r="G24" s="371"/>
      <c r="H24" s="371"/>
      <c r="I24" s="371"/>
      <c r="J24" s="358"/>
    </row>
    <row r="25" spans="1:12">
      <c r="A25" s="368"/>
      <c r="B25" s="372" t="s">
        <v>316</v>
      </c>
      <c r="C25" s="373"/>
      <c r="D25" s="373"/>
      <c r="E25" s="373"/>
      <c r="F25" s="373"/>
      <c r="G25" s="373"/>
      <c r="H25" s="373"/>
      <c r="I25" s="373"/>
    </row>
    <row r="26" spans="1:12" ht="21" customHeight="1">
      <c r="A26" s="368"/>
      <c r="B26" s="473" t="s">
        <v>317</v>
      </c>
      <c r="C26" s="473"/>
      <c r="D26" s="473"/>
      <c r="E26" s="473"/>
      <c r="F26" s="473"/>
      <c r="G26" s="473"/>
      <c r="H26" s="473"/>
      <c r="I26" s="473"/>
      <c r="J26" s="473"/>
    </row>
    <row r="27" spans="1:12">
      <c r="A27" s="368"/>
      <c r="B27" s="374" t="s">
        <v>318</v>
      </c>
      <c r="C27" s="373"/>
      <c r="D27" s="373"/>
      <c r="E27" s="373"/>
      <c r="F27" s="373"/>
      <c r="G27" s="373"/>
      <c r="H27" s="373"/>
      <c r="I27" s="373"/>
    </row>
    <row r="28" spans="1:12" ht="24.75" customHeight="1">
      <c r="A28" s="368"/>
      <c r="B28" s="473"/>
      <c r="C28" s="473"/>
      <c r="D28" s="473"/>
      <c r="E28" s="473"/>
      <c r="F28" s="473"/>
      <c r="G28" s="473"/>
      <c r="H28" s="473"/>
      <c r="I28" s="473"/>
    </row>
    <row r="158" spans="1:19" s="359" customFormat="1">
      <c r="A158" s="326"/>
      <c r="B158" s="326"/>
      <c r="F158" s="359" t="s">
        <v>299</v>
      </c>
      <c r="J158" s="360"/>
      <c r="K158" s="326"/>
      <c r="L158" s="326"/>
      <c r="M158" s="326"/>
      <c r="N158" s="326"/>
      <c r="O158" s="326"/>
      <c r="P158" s="326"/>
      <c r="Q158" s="326"/>
      <c r="R158" s="326"/>
      <c r="S158" s="326"/>
    </row>
  </sheetData>
  <mergeCells count="7">
    <mergeCell ref="B28:I28"/>
    <mergeCell ref="A1:J1"/>
    <mergeCell ref="A4:A5"/>
    <mergeCell ref="B4:B5"/>
    <mergeCell ref="J4:J5"/>
    <mergeCell ref="B26:J26"/>
    <mergeCell ref="A2:J2"/>
  </mergeCells>
  <printOptions horizontalCentered="1"/>
  <pageMargins left="0.55118110236220474" right="0.55118110236220474" top="0.78740157480314965" bottom="0.35433070866141736" header="0.51181102362204722" footer="0.59055118110236227"/>
  <pageSetup paperSize="9" scale="61" firstPageNumber="4" orientation="portrait" useFirstPageNumber="1" r:id="rId1"/>
  <headerFooter alignWithMargins="0"/>
  <ignoredErrors>
    <ignoredError sqref="J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"/>
  <sheetViews>
    <sheetView view="pageBreakPreview" zoomScaleNormal="100" zoomScaleSheetLayoutView="100" workbookViewId="0">
      <selection activeCell="I12" sqref="I12"/>
    </sheetView>
  </sheetViews>
  <sheetFormatPr defaultRowHeight="19.5"/>
  <cols>
    <col min="1" max="1" width="3.6640625" style="46" customWidth="1"/>
    <col min="2" max="2" width="39.1640625" style="45" customWidth="1"/>
    <col min="3" max="3" width="15" style="45" customWidth="1"/>
    <col min="4" max="4" width="14.6640625" style="45" customWidth="1"/>
    <col min="5" max="5" width="15.5" style="45" customWidth="1"/>
    <col min="6" max="6" width="17.6640625" style="45" customWidth="1"/>
    <col min="7" max="7" width="16.5" style="45" customWidth="1"/>
    <col min="8" max="8" width="15.6640625" style="45" customWidth="1"/>
    <col min="9" max="9" width="16" style="45" customWidth="1"/>
    <col min="10" max="10" width="14.33203125" style="45" customWidth="1"/>
    <col min="11" max="16384" width="9.33203125" style="45"/>
  </cols>
  <sheetData>
    <row r="1" spans="1:10" ht="23.25">
      <c r="A1" s="479" t="s">
        <v>372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21">
      <c r="A2" s="426" t="s">
        <v>376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>
      <c r="B3" s="401"/>
    </row>
    <row r="4" spans="1:10">
      <c r="A4" s="47"/>
      <c r="B4" s="48"/>
      <c r="C4" s="48"/>
      <c r="D4" s="480" t="s">
        <v>133</v>
      </c>
      <c r="E4" s="480"/>
      <c r="F4" s="480"/>
      <c r="G4" s="480"/>
      <c r="H4" s="480"/>
      <c r="I4" s="480"/>
      <c r="J4" s="480"/>
    </row>
    <row r="5" spans="1:10">
      <c r="A5" s="49" t="s">
        <v>56</v>
      </c>
      <c r="B5" s="50" t="s">
        <v>339</v>
      </c>
      <c r="C5" s="49" t="s">
        <v>338</v>
      </c>
      <c r="D5" s="49" t="s">
        <v>124</v>
      </c>
      <c r="E5" s="49" t="s">
        <v>126</v>
      </c>
      <c r="F5" s="49" t="s">
        <v>131</v>
      </c>
      <c r="G5" s="49" t="s">
        <v>132</v>
      </c>
      <c r="H5" s="49" t="s">
        <v>340</v>
      </c>
      <c r="I5" s="49" t="s">
        <v>129</v>
      </c>
      <c r="J5" s="49" t="s">
        <v>123</v>
      </c>
    </row>
    <row r="6" spans="1:10">
      <c r="A6" s="51"/>
      <c r="B6" s="52"/>
      <c r="C6" s="51" t="s">
        <v>373</v>
      </c>
      <c r="D6" s="51"/>
      <c r="E6" s="51" t="s">
        <v>127</v>
      </c>
      <c r="F6" s="51" t="s">
        <v>125</v>
      </c>
      <c r="G6" s="51" t="s">
        <v>128</v>
      </c>
      <c r="H6" s="51" t="s">
        <v>341</v>
      </c>
      <c r="I6" s="51" t="s">
        <v>130</v>
      </c>
      <c r="J6" s="51"/>
    </row>
    <row r="7" spans="1:10" ht="22.5" customHeight="1">
      <c r="A7" s="398" t="s">
        <v>297</v>
      </c>
      <c r="B7" s="398"/>
      <c r="C7" s="399">
        <f>SUM(C8:C14)</f>
        <v>0</v>
      </c>
      <c r="D7" s="399">
        <f t="shared" ref="D7:J7" si="0">SUM(D8:D14)</f>
        <v>0</v>
      </c>
      <c r="E7" s="399">
        <f t="shared" si="0"/>
        <v>0</v>
      </c>
      <c r="F7" s="399">
        <f t="shared" si="0"/>
        <v>0</v>
      </c>
      <c r="G7" s="399">
        <f t="shared" si="0"/>
        <v>0</v>
      </c>
      <c r="H7" s="399">
        <f t="shared" si="0"/>
        <v>0</v>
      </c>
      <c r="I7" s="399">
        <f t="shared" si="0"/>
        <v>0</v>
      </c>
      <c r="J7" s="399">
        <f t="shared" si="0"/>
        <v>0</v>
      </c>
    </row>
    <row r="8" spans="1:10" ht="21">
      <c r="A8" s="336">
        <v>1</v>
      </c>
      <c r="B8" s="337" t="s">
        <v>320</v>
      </c>
      <c r="C8" s="396">
        <f>SUM(D8:J8)</f>
        <v>0</v>
      </c>
      <c r="D8" s="396"/>
      <c r="E8" s="396"/>
      <c r="F8" s="396"/>
      <c r="G8" s="396"/>
      <c r="H8" s="396"/>
      <c r="I8" s="396"/>
      <c r="J8" s="396"/>
    </row>
    <row r="9" spans="1:10" s="53" customFormat="1" ht="21">
      <c r="A9" s="336">
        <v>2</v>
      </c>
      <c r="B9" s="337" t="s">
        <v>320</v>
      </c>
      <c r="C9" s="396">
        <f t="shared" ref="C9:C10" si="1">SUM(D9:J9)</f>
        <v>0</v>
      </c>
      <c r="D9" s="396"/>
      <c r="E9" s="396"/>
      <c r="F9" s="396"/>
      <c r="G9" s="396"/>
      <c r="H9" s="396"/>
      <c r="I9" s="396"/>
      <c r="J9" s="396"/>
    </row>
    <row r="10" spans="1:10" ht="21">
      <c r="A10" s="336">
        <v>3</v>
      </c>
      <c r="B10" s="337" t="s">
        <v>320</v>
      </c>
      <c r="C10" s="396">
        <f t="shared" si="1"/>
        <v>0</v>
      </c>
      <c r="D10" s="397"/>
      <c r="E10" s="397"/>
      <c r="F10" s="397"/>
      <c r="G10" s="397"/>
      <c r="H10" s="397"/>
      <c r="I10" s="397"/>
      <c r="J10" s="397"/>
    </row>
    <row r="11" spans="1:10" ht="21">
      <c r="A11" s="336"/>
      <c r="B11" s="337"/>
      <c r="C11" s="396"/>
      <c r="D11" s="396"/>
      <c r="E11" s="396"/>
      <c r="F11" s="396"/>
      <c r="G11" s="396"/>
      <c r="H11" s="396"/>
      <c r="I11" s="396"/>
      <c r="J11" s="396"/>
    </row>
    <row r="12" spans="1:10" ht="21">
      <c r="A12" s="336"/>
      <c r="B12" s="337"/>
      <c r="C12" s="396"/>
      <c r="D12" s="396"/>
      <c r="E12" s="396"/>
      <c r="F12" s="396"/>
      <c r="G12" s="396"/>
      <c r="H12" s="396"/>
      <c r="I12" s="396"/>
      <c r="J12" s="396"/>
    </row>
    <row r="13" spans="1:10" s="53" customFormat="1" ht="21">
      <c r="A13" s="336"/>
      <c r="B13" s="337"/>
      <c r="C13" s="396"/>
      <c r="D13" s="397"/>
      <c r="E13" s="397"/>
      <c r="F13" s="397"/>
      <c r="G13" s="397"/>
      <c r="H13" s="397"/>
      <c r="I13" s="397"/>
      <c r="J13" s="397"/>
    </row>
    <row r="14" spans="1:10" s="53" customFormat="1" ht="21">
      <c r="A14" s="336"/>
      <c r="B14" s="337" t="s">
        <v>381</v>
      </c>
      <c r="C14" s="396"/>
      <c r="D14" s="54"/>
      <c r="E14" s="54"/>
      <c r="F14" s="54"/>
      <c r="G14" s="54"/>
      <c r="H14" s="54"/>
      <c r="I14" s="54"/>
      <c r="J14" s="54"/>
    </row>
    <row r="15" spans="1:10" s="53" customFormat="1" ht="21">
      <c r="A15" s="398" t="s">
        <v>298</v>
      </c>
      <c r="B15" s="398"/>
      <c r="C15" s="400">
        <f>SUM(C16:C21)</f>
        <v>0</v>
      </c>
      <c r="D15" s="400">
        <f t="shared" ref="D15:J15" si="2">SUM(D16:D21)</f>
        <v>0</v>
      </c>
      <c r="E15" s="400">
        <f t="shared" si="2"/>
        <v>0</v>
      </c>
      <c r="F15" s="400">
        <f t="shared" si="2"/>
        <v>0</v>
      </c>
      <c r="G15" s="400">
        <f t="shared" si="2"/>
        <v>0</v>
      </c>
      <c r="H15" s="400">
        <f t="shared" si="2"/>
        <v>0</v>
      </c>
      <c r="I15" s="400">
        <f t="shared" si="2"/>
        <v>0</v>
      </c>
      <c r="J15" s="400">
        <f t="shared" si="2"/>
        <v>0</v>
      </c>
    </row>
    <row r="16" spans="1:10" s="53" customFormat="1" ht="21">
      <c r="A16" s="336">
        <v>1</v>
      </c>
      <c r="B16" s="337" t="s">
        <v>320</v>
      </c>
      <c r="C16" s="396">
        <f t="shared" ref="C16:C18" si="3">SUM(D16:J16)</f>
        <v>0</v>
      </c>
      <c r="D16" s="54"/>
      <c r="E16" s="54"/>
      <c r="F16" s="54"/>
      <c r="G16" s="54"/>
      <c r="H16" s="54"/>
      <c r="I16" s="54"/>
      <c r="J16" s="54"/>
    </row>
    <row r="17" spans="1:10" s="53" customFormat="1" ht="21">
      <c r="A17" s="336">
        <v>2</v>
      </c>
      <c r="B17" s="337" t="s">
        <v>320</v>
      </c>
      <c r="C17" s="396">
        <f t="shared" si="3"/>
        <v>0</v>
      </c>
      <c r="D17" s="44"/>
      <c r="E17" s="44"/>
      <c r="F17" s="44"/>
      <c r="G17" s="44"/>
      <c r="H17" s="44"/>
      <c r="I17" s="44"/>
      <c r="J17" s="44"/>
    </row>
    <row r="18" spans="1:10" ht="21">
      <c r="A18" s="336">
        <v>3</v>
      </c>
      <c r="B18" s="337" t="s">
        <v>320</v>
      </c>
      <c r="C18" s="396">
        <f t="shared" si="3"/>
        <v>0</v>
      </c>
      <c r="D18" s="54"/>
      <c r="E18" s="54"/>
      <c r="F18" s="54"/>
      <c r="G18" s="54"/>
      <c r="H18" s="54"/>
      <c r="I18" s="54"/>
      <c r="J18" s="54"/>
    </row>
    <row r="19" spans="1:10" s="53" customFormat="1" ht="21">
      <c r="A19" s="336"/>
      <c r="B19" s="337"/>
      <c r="C19" s="396"/>
      <c r="D19" s="54"/>
      <c r="E19" s="54"/>
      <c r="F19" s="54"/>
      <c r="G19" s="54"/>
      <c r="H19" s="54"/>
      <c r="I19" s="54"/>
      <c r="J19" s="54"/>
    </row>
    <row r="20" spans="1:10" ht="21">
      <c r="A20" s="336"/>
      <c r="B20" s="337"/>
      <c r="C20" s="396"/>
      <c r="D20" s="54"/>
      <c r="E20" s="54"/>
      <c r="F20" s="54"/>
      <c r="G20" s="54"/>
      <c r="H20" s="54"/>
      <c r="I20" s="54"/>
      <c r="J20" s="54"/>
    </row>
    <row r="21" spans="1:10" ht="21">
      <c r="A21" s="336"/>
      <c r="B21" s="337"/>
      <c r="C21" s="396"/>
      <c r="D21" s="54"/>
      <c r="E21" s="54"/>
      <c r="F21" s="54"/>
      <c r="G21" s="54"/>
      <c r="H21" s="54"/>
      <c r="I21" s="54"/>
      <c r="J21" s="54"/>
    </row>
    <row r="22" spans="1:10" s="53" customFormat="1" ht="21.75" thickBot="1">
      <c r="A22" s="417"/>
      <c r="B22" s="418" t="s">
        <v>25</v>
      </c>
      <c r="C22" s="396">
        <f>SUM(C7,C15)</f>
        <v>0</v>
      </c>
      <c r="D22" s="396">
        <f t="shared" ref="D22:J22" si="4">SUM(D7,D15)</f>
        <v>0</v>
      </c>
      <c r="E22" s="396">
        <f t="shared" si="4"/>
        <v>0</v>
      </c>
      <c r="F22" s="396">
        <f t="shared" si="4"/>
        <v>0</v>
      </c>
      <c r="G22" s="396">
        <f t="shared" si="4"/>
        <v>0</v>
      </c>
      <c r="H22" s="396">
        <f t="shared" si="4"/>
        <v>0</v>
      </c>
      <c r="I22" s="396">
        <f t="shared" si="4"/>
        <v>0</v>
      </c>
      <c r="J22" s="396">
        <f t="shared" si="4"/>
        <v>0</v>
      </c>
    </row>
    <row r="23" spans="1:10" ht="20.25" thickTop="1"/>
  </sheetData>
  <mergeCells count="3">
    <mergeCell ref="A1:J1"/>
    <mergeCell ref="A2:J2"/>
    <mergeCell ref="D4:J4"/>
  </mergeCells>
  <pageMargins left="0.94488188976377963" right="0.51181102362204722" top="1.1811023622047245" bottom="0.9055118110236221" header="0.47244094488188981" footer="0.43307086614173229"/>
  <pageSetup paperSize="9" scale="67" firstPageNumber="5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view="pageBreakPreview" topLeftCell="A4" zoomScaleNormal="100" zoomScaleSheetLayoutView="100" workbookViewId="0">
      <selection activeCell="E14" sqref="E14"/>
    </sheetView>
  </sheetViews>
  <sheetFormatPr defaultRowHeight="21"/>
  <cols>
    <col min="1" max="1" width="5.83203125" style="7" customWidth="1"/>
    <col min="2" max="2" width="45.1640625" style="1" customWidth="1"/>
    <col min="3" max="3" width="21.33203125" style="1" customWidth="1"/>
    <col min="4" max="4" width="22.83203125" style="1" customWidth="1"/>
    <col min="5" max="5" width="45.6640625" style="1" customWidth="1"/>
    <col min="6" max="16384" width="9.33203125" style="1"/>
  </cols>
  <sheetData>
    <row r="1" spans="1:6" ht="23.25">
      <c r="A1" s="479" t="s">
        <v>380</v>
      </c>
      <c r="B1" s="479"/>
      <c r="C1" s="479"/>
      <c r="D1" s="479"/>
      <c r="E1" s="479"/>
    </row>
    <row r="2" spans="1:6" ht="22.5" customHeight="1">
      <c r="A2" s="479" t="s">
        <v>342</v>
      </c>
      <c r="B2" s="479"/>
      <c r="C2" s="479"/>
      <c r="D2" s="479"/>
      <c r="E2" s="479"/>
      <c r="F2" s="403"/>
    </row>
    <row r="3" spans="1:6">
      <c r="A3" s="426" t="s">
        <v>343</v>
      </c>
      <c r="B3" s="426"/>
      <c r="C3" s="426"/>
      <c r="D3" s="426"/>
      <c r="E3" s="426"/>
      <c r="F3" s="111"/>
    </row>
    <row r="4" spans="1:6">
      <c r="A4" s="426" t="s">
        <v>344</v>
      </c>
      <c r="B4" s="426"/>
      <c r="C4" s="426"/>
      <c r="D4" s="426"/>
      <c r="E4" s="426"/>
      <c r="F4" s="111"/>
    </row>
    <row r="5" spans="1:6">
      <c r="B5" s="32"/>
    </row>
    <row r="6" spans="1:6" s="488" customFormat="1">
      <c r="A6" s="487" t="s">
        <v>56</v>
      </c>
      <c r="B6" s="489" t="s">
        <v>15</v>
      </c>
      <c r="C6" s="490" t="s">
        <v>382</v>
      </c>
      <c r="D6" s="489" t="s">
        <v>383</v>
      </c>
      <c r="E6" s="489" t="s">
        <v>36</v>
      </c>
    </row>
    <row r="7" spans="1:6">
      <c r="A7" s="481" t="s">
        <v>6</v>
      </c>
      <c r="B7" s="482"/>
      <c r="C7" s="406">
        <f>SUM(C8,C11,C19,C24,C26)</f>
        <v>0</v>
      </c>
      <c r="D7" s="406">
        <f>SUM(D8,D11,D19,D24,D26)</f>
        <v>0</v>
      </c>
      <c r="E7" s="147"/>
    </row>
    <row r="8" spans="1:6">
      <c r="A8" s="33">
        <v>1</v>
      </c>
      <c r="B8" s="42" t="s">
        <v>20</v>
      </c>
      <c r="C8" s="394">
        <f>SUM(C9)</f>
        <v>0</v>
      </c>
      <c r="D8" s="394">
        <f>SUM(D9)</f>
        <v>0</v>
      </c>
      <c r="E8" s="41"/>
    </row>
    <row r="9" spans="1:6">
      <c r="A9" s="40"/>
      <c r="B9" s="5" t="s">
        <v>37</v>
      </c>
      <c r="C9" s="393">
        <f>SUM(C10)</f>
        <v>0</v>
      </c>
      <c r="D9" s="393">
        <f>SUM(D10)</f>
        <v>0</v>
      </c>
      <c r="E9" s="148"/>
    </row>
    <row r="10" spans="1:6">
      <c r="A10" s="37"/>
      <c r="B10" s="149" t="s">
        <v>345</v>
      </c>
      <c r="C10" s="421">
        <v>0</v>
      </c>
      <c r="D10" s="421">
        <v>0</v>
      </c>
      <c r="E10" s="150"/>
    </row>
    <row r="11" spans="1:6">
      <c r="A11" s="33">
        <v>2</v>
      </c>
      <c r="B11" s="42" t="s">
        <v>21</v>
      </c>
      <c r="C11" s="405">
        <f>SUM(C12,C14,C16,C18)</f>
        <v>0</v>
      </c>
      <c r="D11" s="405">
        <f>SUM(D12,D14,D16,D18)</f>
        <v>0</v>
      </c>
      <c r="E11" s="41"/>
    </row>
    <row r="12" spans="1:6">
      <c r="A12" s="40"/>
      <c r="B12" s="151" t="s">
        <v>29</v>
      </c>
      <c r="C12" s="393">
        <f>SUM(C13)</f>
        <v>0</v>
      </c>
      <c r="D12" s="393">
        <f t="shared" ref="D12" si="0">SUM(D13)</f>
        <v>0</v>
      </c>
      <c r="E12" s="148"/>
    </row>
    <row r="13" spans="1:6">
      <c r="A13" s="34"/>
      <c r="B13" s="35" t="s">
        <v>381</v>
      </c>
      <c r="C13" s="395"/>
      <c r="D13" s="422">
        <v>0</v>
      </c>
      <c r="E13" s="143"/>
    </row>
    <row r="14" spans="1:6">
      <c r="A14" s="34"/>
      <c r="B14" s="36" t="s">
        <v>30</v>
      </c>
      <c r="C14" s="395">
        <f>SUM(C15)</f>
        <v>0</v>
      </c>
      <c r="D14" s="395">
        <f t="shared" ref="D14" si="1">SUM(D15)</f>
        <v>0</v>
      </c>
      <c r="E14" s="143"/>
    </row>
    <row r="15" spans="1:6">
      <c r="A15" s="34"/>
      <c r="B15" s="35" t="s">
        <v>346</v>
      </c>
      <c r="C15" s="395"/>
      <c r="D15" s="422">
        <v>0</v>
      </c>
      <c r="E15" s="143"/>
    </row>
    <row r="16" spans="1:6">
      <c r="A16" s="34"/>
      <c r="B16" s="36" t="s">
        <v>31</v>
      </c>
      <c r="C16" s="395">
        <f>SUM(C17)</f>
        <v>0</v>
      </c>
      <c r="D16" s="395">
        <f t="shared" ref="D16" si="2">SUM(D17)</f>
        <v>0</v>
      </c>
      <c r="E16" s="143"/>
    </row>
    <row r="17" spans="1:5">
      <c r="A17" s="34"/>
      <c r="B17" s="35" t="s">
        <v>347</v>
      </c>
      <c r="C17" s="395"/>
      <c r="D17" s="395">
        <v>0</v>
      </c>
      <c r="E17" s="143"/>
    </row>
    <row r="18" spans="1:5">
      <c r="A18" s="37"/>
      <c r="B18" s="152" t="s">
        <v>134</v>
      </c>
      <c r="C18" s="421"/>
      <c r="D18" s="422">
        <v>0</v>
      </c>
      <c r="E18" s="150"/>
    </row>
    <row r="19" spans="1:5">
      <c r="A19" s="33">
        <v>3</v>
      </c>
      <c r="B19" s="42" t="s">
        <v>22</v>
      </c>
      <c r="C19" s="405">
        <f>SUM(C20,C22)</f>
        <v>0</v>
      </c>
      <c r="D19" s="405">
        <f>SUM(D20,D22)</f>
        <v>0</v>
      </c>
      <c r="E19" s="41"/>
    </row>
    <row r="20" spans="1:5">
      <c r="A20" s="40"/>
      <c r="B20" s="151" t="s">
        <v>330</v>
      </c>
      <c r="C20" s="393">
        <f>SUM(C21)</f>
        <v>0</v>
      </c>
      <c r="D20" s="393">
        <f t="shared" ref="D20" si="3">SUM(D21)</f>
        <v>0</v>
      </c>
      <c r="E20" s="148"/>
    </row>
    <row r="21" spans="1:5">
      <c r="A21" s="306"/>
      <c r="B21" s="307" t="s">
        <v>26</v>
      </c>
      <c r="C21" s="423"/>
      <c r="D21" s="423">
        <v>0</v>
      </c>
      <c r="E21" s="308"/>
    </row>
    <row r="22" spans="1:5">
      <c r="A22" s="8"/>
      <c r="B22" s="28" t="s">
        <v>331</v>
      </c>
      <c r="C22" s="404">
        <f>SUM(C23)</f>
        <v>0</v>
      </c>
      <c r="D22" s="404">
        <f t="shared" ref="D22" si="4">SUM(D23)</f>
        <v>0</v>
      </c>
      <c r="E22" s="9"/>
    </row>
    <row r="23" spans="1:5">
      <c r="A23" s="8"/>
      <c r="B23" s="155" t="s">
        <v>332</v>
      </c>
      <c r="C23" s="404"/>
      <c r="D23" s="422">
        <v>0</v>
      </c>
      <c r="E23" s="9"/>
    </row>
    <row r="24" spans="1:5">
      <c r="A24" s="33">
        <v>4</v>
      </c>
      <c r="B24" s="153" t="s">
        <v>24</v>
      </c>
      <c r="C24" s="405">
        <f>SUM(C25)</f>
        <v>0</v>
      </c>
      <c r="D24" s="405">
        <f>SUM(D25)</f>
        <v>0</v>
      </c>
      <c r="E24" s="41"/>
    </row>
    <row r="25" spans="1:5">
      <c r="A25" s="38"/>
      <c r="B25" s="154" t="s">
        <v>26</v>
      </c>
      <c r="C25" s="422"/>
      <c r="D25" s="422">
        <v>0</v>
      </c>
      <c r="E25" s="39"/>
    </row>
    <row r="26" spans="1:5">
      <c r="A26" s="33">
        <v>5</v>
      </c>
      <c r="B26" s="42" t="s">
        <v>23</v>
      </c>
      <c r="C26" s="405">
        <f>SUM(C27)</f>
        <v>0</v>
      </c>
      <c r="D26" s="405">
        <f>SUM(D27)</f>
        <v>0</v>
      </c>
      <c r="E26" s="41"/>
    </row>
    <row r="27" spans="1:5">
      <c r="A27" s="8"/>
      <c r="B27" s="155" t="s">
        <v>26</v>
      </c>
      <c r="C27" s="404"/>
      <c r="D27" s="404">
        <v>0</v>
      </c>
      <c r="E27" s="9"/>
    </row>
    <row r="29" spans="1:5">
      <c r="B29" s="1" t="s">
        <v>348</v>
      </c>
      <c r="D29" s="407"/>
      <c r="E29" s="1" t="s">
        <v>334</v>
      </c>
    </row>
    <row r="30" spans="1:5">
      <c r="D30" s="407"/>
      <c r="E30" s="1" t="s">
        <v>333</v>
      </c>
    </row>
  </sheetData>
  <mergeCells count="5">
    <mergeCell ref="A1:E1"/>
    <mergeCell ref="A3:E3"/>
    <mergeCell ref="A7:B7"/>
    <mergeCell ref="A4:E4"/>
    <mergeCell ref="A2:E2"/>
  </mergeCells>
  <phoneticPr fontId="3" type="noConversion"/>
  <pageMargins left="0.94488188976377963" right="0.51181102362204722" top="1.1811023622047245" bottom="0.9055118110236221" header="0.47244094488188981" footer="0.43307086614173229"/>
  <pageSetup paperSize="9" scale="80" firstPageNumber="6" orientation="portrait" useFirstPageNumber="1" r:id="rId1"/>
  <headerFooter alignWithMargins="0"/>
  <ignoredErrors>
    <ignoredError sqref="D20 D12 D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60" zoomScaleNormal="100" workbookViewId="0">
      <selection activeCell="A160" sqref="A160"/>
    </sheetView>
  </sheetViews>
  <sheetFormatPr defaultRowHeight="21"/>
  <cols>
    <col min="1" max="1" width="59.1640625" style="1" customWidth="1"/>
    <col min="2" max="6" width="18.33203125" style="1" bestFit="1" customWidth="1"/>
    <col min="7" max="16384" width="9.33203125" style="1"/>
  </cols>
  <sheetData>
    <row r="1" spans="1:6">
      <c r="A1" s="426" t="s">
        <v>202</v>
      </c>
      <c r="B1" s="426"/>
      <c r="C1" s="426"/>
      <c r="D1" s="426"/>
      <c r="E1" s="426"/>
      <c r="F1" s="426"/>
    </row>
    <row r="3" spans="1:6">
      <c r="A3" s="484" t="s">
        <v>203</v>
      </c>
      <c r="B3" s="484" t="s">
        <v>204</v>
      </c>
      <c r="C3" s="485" t="s">
        <v>205</v>
      </c>
      <c r="D3" s="485"/>
      <c r="E3" s="485"/>
      <c r="F3" s="485"/>
    </row>
    <row r="4" spans="1:6">
      <c r="A4" s="484"/>
      <c r="B4" s="484"/>
      <c r="C4" s="33" t="s">
        <v>206</v>
      </c>
      <c r="D4" s="260" t="s">
        <v>207</v>
      </c>
      <c r="E4" s="260" t="s">
        <v>208</v>
      </c>
      <c r="F4" s="260" t="s">
        <v>209</v>
      </c>
    </row>
    <row r="5" spans="1:6">
      <c r="A5" s="261" t="s">
        <v>148</v>
      </c>
      <c r="B5" s="262"/>
      <c r="C5" s="262"/>
      <c r="D5" s="262"/>
      <c r="E5" s="262"/>
      <c r="F5" s="263"/>
    </row>
    <row r="6" spans="1:6">
      <c r="A6" s="41" t="s">
        <v>149</v>
      </c>
      <c r="B6" s="41" t="s">
        <v>210</v>
      </c>
      <c r="C6" s="41" t="s">
        <v>211</v>
      </c>
      <c r="D6" s="41" t="s">
        <v>212</v>
      </c>
      <c r="E6" s="41" t="s">
        <v>213</v>
      </c>
      <c r="F6" s="41" t="s">
        <v>214</v>
      </c>
    </row>
    <row r="7" spans="1:6">
      <c r="A7" s="41" t="s">
        <v>150</v>
      </c>
      <c r="B7" s="41" t="s">
        <v>215</v>
      </c>
      <c r="C7" s="41" t="s">
        <v>216</v>
      </c>
      <c r="D7" s="41" t="s">
        <v>217</v>
      </c>
      <c r="E7" s="41" t="s">
        <v>214</v>
      </c>
      <c r="F7" s="41" t="s">
        <v>218</v>
      </c>
    </row>
    <row r="8" spans="1:6">
      <c r="A8" s="41" t="s">
        <v>151</v>
      </c>
      <c r="B8" s="41" t="s">
        <v>215</v>
      </c>
      <c r="C8" s="41" t="s">
        <v>219</v>
      </c>
      <c r="D8" s="41" t="s">
        <v>220</v>
      </c>
      <c r="E8" s="41" t="s">
        <v>213</v>
      </c>
      <c r="F8" s="41" t="s">
        <v>221</v>
      </c>
    </row>
    <row r="9" spans="1:6">
      <c r="A9" s="41" t="s">
        <v>152</v>
      </c>
      <c r="B9" s="41" t="s">
        <v>215</v>
      </c>
      <c r="C9" s="41" t="s">
        <v>222</v>
      </c>
      <c r="D9" s="41" t="s">
        <v>223</v>
      </c>
      <c r="E9" s="41" t="s">
        <v>213</v>
      </c>
      <c r="F9" s="41" t="s">
        <v>221</v>
      </c>
    </row>
    <row r="10" spans="1:6">
      <c r="A10" s="41" t="s">
        <v>153</v>
      </c>
      <c r="B10" s="41" t="s">
        <v>224</v>
      </c>
      <c r="C10" s="41" t="s">
        <v>216</v>
      </c>
      <c r="D10" s="41" t="s">
        <v>225</v>
      </c>
      <c r="E10" s="41" t="s">
        <v>214</v>
      </c>
      <c r="F10" s="41" t="s">
        <v>226</v>
      </c>
    </row>
    <row r="11" spans="1:6">
      <c r="A11" s="41" t="s">
        <v>154</v>
      </c>
      <c r="B11" s="41" t="s">
        <v>227</v>
      </c>
      <c r="C11" s="41" t="s">
        <v>228</v>
      </c>
      <c r="D11" s="41" t="s">
        <v>212</v>
      </c>
      <c r="E11" s="41" t="s">
        <v>229</v>
      </c>
      <c r="F11" s="41" t="s">
        <v>230</v>
      </c>
    </row>
    <row r="12" spans="1:6">
      <c r="A12" s="41" t="s">
        <v>155</v>
      </c>
      <c r="B12" s="41" t="s">
        <v>231</v>
      </c>
      <c r="C12" s="41" t="s">
        <v>232</v>
      </c>
      <c r="D12" s="41" t="s">
        <v>233</v>
      </c>
      <c r="E12" s="41" t="s">
        <v>221</v>
      </c>
      <c r="F12" s="41" t="s">
        <v>214</v>
      </c>
    </row>
    <row r="13" spans="1:6">
      <c r="A13" s="41" t="s">
        <v>156</v>
      </c>
      <c r="B13" s="41" t="s">
        <v>215</v>
      </c>
      <c r="C13" s="41" t="s">
        <v>212</v>
      </c>
      <c r="D13" s="41" t="s">
        <v>213</v>
      </c>
      <c r="E13" s="41" t="s">
        <v>214</v>
      </c>
      <c r="F13" s="41" t="s">
        <v>234</v>
      </c>
    </row>
    <row r="14" spans="1:6">
      <c r="A14" s="41" t="s">
        <v>157</v>
      </c>
      <c r="B14" s="41" t="s">
        <v>235</v>
      </c>
      <c r="C14" s="41" t="s">
        <v>228</v>
      </c>
      <c r="D14" s="41" t="s">
        <v>236</v>
      </c>
      <c r="E14" s="41" t="s">
        <v>237</v>
      </c>
      <c r="F14" s="41" t="s">
        <v>238</v>
      </c>
    </row>
    <row r="15" spans="1:6">
      <c r="A15" s="41" t="s">
        <v>158</v>
      </c>
      <c r="B15" s="41" t="s">
        <v>239</v>
      </c>
      <c r="C15" s="41" t="s">
        <v>240</v>
      </c>
      <c r="D15" s="41" t="s">
        <v>217</v>
      </c>
      <c r="E15" s="41" t="s">
        <v>214</v>
      </c>
      <c r="F15" s="41" t="s">
        <v>218</v>
      </c>
    </row>
    <row r="16" spans="1:6">
      <c r="A16" s="41" t="s">
        <v>159</v>
      </c>
      <c r="B16" s="41" t="s">
        <v>241</v>
      </c>
      <c r="C16" s="41" t="s">
        <v>242</v>
      </c>
      <c r="D16" s="41" t="s">
        <v>243</v>
      </c>
      <c r="E16" s="41" t="s">
        <v>244</v>
      </c>
      <c r="F16" s="41" t="s">
        <v>245</v>
      </c>
    </row>
    <row r="17" spans="1:6">
      <c r="A17" s="41" t="s">
        <v>160</v>
      </c>
      <c r="B17" s="41" t="s">
        <v>215</v>
      </c>
      <c r="C17" s="41" t="s">
        <v>246</v>
      </c>
      <c r="D17" s="41" t="s">
        <v>247</v>
      </c>
      <c r="E17" s="41" t="s">
        <v>248</v>
      </c>
      <c r="F17" s="41" t="s">
        <v>98</v>
      </c>
    </row>
    <row r="18" spans="1:6">
      <c r="A18" s="41" t="s">
        <v>161</v>
      </c>
      <c r="B18" s="41" t="s">
        <v>249</v>
      </c>
      <c r="C18" s="41" t="s">
        <v>250</v>
      </c>
      <c r="D18" s="41" t="s">
        <v>251</v>
      </c>
      <c r="E18" s="41" t="s">
        <v>252</v>
      </c>
      <c r="F18" s="41" t="s">
        <v>253</v>
      </c>
    </row>
    <row r="19" spans="1:6">
      <c r="A19" s="41" t="s">
        <v>254</v>
      </c>
      <c r="B19" s="41" t="s">
        <v>255</v>
      </c>
      <c r="C19" s="41" t="s">
        <v>234</v>
      </c>
      <c r="D19" s="41" t="s">
        <v>256</v>
      </c>
      <c r="E19" s="41" t="s">
        <v>257</v>
      </c>
      <c r="F19" s="41" t="s">
        <v>258</v>
      </c>
    </row>
    <row r="20" spans="1:6">
      <c r="A20" s="41" t="s">
        <v>162</v>
      </c>
      <c r="B20" s="41" t="s">
        <v>259</v>
      </c>
      <c r="C20" s="41" t="s">
        <v>260</v>
      </c>
      <c r="D20" s="41" t="s">
        <v>261</v>
      </c>
      <c r="E20" s="41" t="s">
        <v>257</v>
      </c>
      <c r="F20" s="41" t="s">
        <v>258</v>
      </c>
    </row>
    <row r="21" spans="1:6">
      <c r="A21" s="41" t="s">
        <v>163</v>
      </c>
      <c r="B21" s="41" t="s">
        <v>262</v>
      </c>
      <c r="C21" s="41" t="s">
        <v>234</v>
      </c>
      <c r="D21" s="41" t="s">
        <v>263</v>
      </c>
      <c r="E21" s="41" t="s">
        <v>263</v>
      </c>
      <c r="F21" s="41" t="s">
        <v>264</v>
      </c>
    </row>
    <row r="22" spans="1:6">
      <c r="A22" s="41" t="s">
        <v>265</v>
      </c>
      <c r="B22" s="41" t="s">
        <v>266</v>
      </c>
      <c r="C22" s="41" t="s">
        <v>267</v>
      </c>
      <c r="D22" s="41" t="s">
        <v>267</v>
      </c>
      <c r="E22" s="41" t="s">
        <v>268</v>
      </c>
      <c r="F22" s="41" t="s">
        <v>269</v>
      </c>
    </row>
    <row r="23" spans="1:6">
      <c r="A23" s="264" t="s">
        <v>164</v>
      </c>
      <c r="B23" s="264" t="s">
        <v>270</v>
      </c>
      <c r="C23" s="264" t="s">
        <v>271</v>
      </c>
      <c r="D23" s="264" t="s">
        <v>272</v>
      </c>
      <c r="E23" s="264" t="s">
        <v>273</v>
      </c>
      <c r="F23" s="264" t="s">
        <v>274</v>
      </c>
    </row>
    <row r="25" spans="1:6" ht="21" customHeight="1">
      <c r="A25" s="486" t="s">
        <v>275</v>
      </c>
      <c r="B25" s="486"/>
      <c r="C25" s="486"/>
      <c r="D25" s="486"/>
      <c r="E25" s="486"/>
      <c r="F25" s="253"/>
    </row>
    <row r="26" spans="1:6" ht="26.25" customHeight="1">
      <c r="A26" s="483" t="s">
        <v>183</v>
      </c>
      <c r="B26" s="483"/>
      <c r="C26" s="483"/>
      <c r="D26" s="483"/>
      <c r="E26" s="483"/>
      <c r="F26" s="253"/>
    </row>
    <row r="27" spans="1:6" ht="18.75" customHeight="1">
      <c r="A27" s="253"/>
      <c r="B27" s="253"/>
      <c r="C27" s="253"/>
      <c r="D27" s="253"/>
      <c r="E27" s="253"/>
      <c r="F27" s="253"/>
    </row>
    <row r="28" spans="1:6" ht="24" customHeight="1">
      <c r="A28" s="32" t="s">
        <v>276</v>
      </c>
      <c r="B28" s="253"/>
      <c r="C28" s="253"/>
      <c r="D28" s="253"/>
      <c r="E28" s="253"/>
      <c r="F28" s="253"/>
    </row>
    <row r="29" spans="1:6" ht="22.5" customHeight="1">
      <c r="A29" s="254" t="s">
        <v>184</v>
      </c>
      <c r="B29" s="253"/>
      <c r="C29" s="253"/>
      <c r="D29" s="253"/>
      <c r="E29" s="253"/>
      <c r="F29" s="253"/>
    </row>
  </sheetData>
  <mergeCells count="6">
    <mergeCell ref="A26:E26"/>
    <mergeCell ref="A1:F1"/>
    <mergeCell ref="A3:A4"/>
    <mergeCell ref="B3:B4"/>
    <mergeCell ref="C3:F3"/>
    <mergeCell ref="A25:E25"/>
  </mergeCells>
  <pageMargins left="0.94488188976377963" right="0.51181102362204722" top="1.1811023622047245" bottom="0.9055118110236221" header="0.47244094488188981" footer="0.43307086614173229"/>
  <pageSetup paperSize="9" scale="75" firstPageNumber="14" orientation="portrait" useFirstPageNumber="1" r:id="rId1"/>
  <headerFooter alignWithMargins="0">
    <oddHeader>&amp;Rแผ่นที่ &amp;P/14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15" zoomScaleNormal="100" zoomScaleSheetLayoutView="115" workbookViewId="0">
      <selection activeCell="C15" sqref="C15"/>
    </sheetView>
  </sheetViews>
  <sheetFormatPr defaultRowHeight="21"/>
  <cols>
    <col min="1" max="1" width="39" style="1" customWidth="1"/>
    <col min="2" max="2" width="45.1640625" style="1" customWidth="1"/>
    <col min="3" max="3" width="35.5" style="1" customWidth="1"/>
    <col min="4" max="4" width="30.5" style="1" customWidth="1"/>
    <col min="5" max="5" width="21.1640625" style="1" customWidth="1"/>
    <col min="6" max="6" width="21.5" style="1" customWidth="1"/>
    <col min="7" max="7" width="24.1640625" style="1" customWidth="1"/>
    <col min="8" max="16384" width="9.33203125" style="1"/>
  </cols>
  <sheetData>
    <row r="1" spans="1:7" ht="22.5" customHeight="1">
      <c r="A1" s="426" t="s">
        <v>198</v>
      </c>
      <c r="B1" s="426"/>
      <c r="C1" s="426"/>
      <c r="D1" s="426"/>
      <c r="E1" s="426"/>
      <c r="F1" s="14"/>
      <c r="G1" s="14"/>
    </row>
    <row r="2" spans="1:7" ht="22.5" customHeight="1">
      <c r="A2" s="430" t="s">
        <v>35</v>
      </c>
      <c r="B2" s="430"/>
      <c r="C2" s="430"/>
      <c r="D2" s="430"/>
      <c r="E2" s="430"/>
      <c r="F2" s="15"/>
      <c r="G2" s="15"/>
    </row>
    <row r="3" spans="1:7" ht="22.5" customHeight="1">
      <c r="A3" s="430" t="s">
        <v>34</v>
      </c>
      <c r="B3" s="430"/>
      <c r="C3" s="430"/>
      <c r="D3" s="430"/>
      <c r="E3" s="430"/>
      <c r="F3" s="15"/>
      <c r="G3" s="15"/>
    </row>
    <row r="4" spans="1:7" s="3" customFormat="1" ht="21" customHeight="1">
      <c r="B4" s="16"/>
      <c r="D4" s="13"/>
    </row>
    <row r="5" spans="1:7" s="12" customFormat="1" ht="25.5" customHeight="1">
      <c r="A5" s="11" t="s">
        <v>133</v>
      </c>
      <c r="B5" s="17" t="s">
        <v>116</v>
      </c>
      <c r="C5" s="428" t="s">
        <v>117</v>
      </c>
      <c r="D5" s="429"/>
      <c r="E5" s="11" t="s">
        <v>33</v>
      </c>
    </row>
    <row r="6" spans="1:7">
      <c r="A6" s="10"/>
      <c r="B6" s="18"/>
      <c r="C6" s="8" t="s">
        <v>120</v>
      </c>
      <c r="D6" s="8" t="s">
        <v>121</v>
      </c>
      <c r="E6" s="9"/>
    </row>
    <row r="7" spans="1:7" ht="24" customHeight="1">
      <c r="A7" s="19" t="s">
        <v>111</v>
      </c>
      <c r="B7" s="144" t="s">
        <v>114</v>
      </c>
      <c r="C7" s="142"/>
      <c r="D7" s="142"/>
      <c r="E7" s="142"/>
    </row>
    <row r="8" spans="1:7" ht="24" customHeight="1">
      <c r="A8" s="10"/>
      <c r="B8" s="28" t="s">
        <v>115</v>
      </c>
      <c r="C8" s="9"/>
      <c r="D8" s="9"/>
      <c r="E8" s="9"/>
    </row>
    <row r="9" spans="1:7">
      <c r="A9" s="22" t="s">
        <v>112</v>
      </c>
      <c r="B9" s="144" t="s">
        <v>114</v>
      </c>
      <c r="C9" s="142"/>
      <c r="D9" s="142"/>
      <c r="E9" s="142"/>
    </row>
    <row r="10" spans="1:7">
      <c r="A10" s="21"/>
      <c r="B10" s="28" t="s">
        <v>115</v>
      </c>
      <c r="C10" s="9"/>
      <c r="D10" s="9"/>
      <c r="E10" s="9"/>
    </row>
    <row r="11" spans="1:7">
      <c r="A11" s="24" t="s">
        <v>119</v>
      </c>
      <c r="B11" s="144" t="s">
        <v>114</v>
      </c>
      <c r="C11" s="142"/>
      <c r="D11" s="142"/>
      <c r="E11" s="142"/>
    </row>
    <row r="12" spans="1:7">
      <c r="A12" s="23"/>
      <c r="B12" s="28" t="s">
        <v>115</v>
      </c>
      <c r="C12" s="9"/>
      <c r="D12" s="9"/>
      <c r="E12" s="9"/>
    </row>
    <row r="13" spans="1:7">
      <c r="A13" s="20" t="s">
        <v>118</v>
      </c>
      <c r="B13" s="144" t="s">
        <v>114</v>
      </c>
      <c r="C13" s="142"/>
      <c r="D13" s="142"/>
      <c r="E13" s="142"/>
    </row>
    <row r="14" spans="1:7">
      <c r="A14" s="25"/>
      <c r="B14" s="28" t="s">
        <v>115</v>
      </c>
      <c r="C14" s="18"/>
      <c r="D14" s="9"/>
      <c r="E14" s="9"/>
    </row>
    <row r="15" spans="1:7" ht="24.75" customHeight="1">
      <c r="A15" s="19" t="s">
        <v>122</v>
      </c>
      <c r="B15" s="144" t="s">
        <v>114</v>
      </c>
      <c r="C15" s="158"/>
      <c r="D15" s="159"/>
      <c r="E15" s="142"/>
    </row>
    <row r="16" spans="1:7" ht="24.75" customHeight="1">
      <c r="A16" s="10"/>
      <c r="B16" s="28" t="s">
        <v>115</v>
      </c>
      <c r="C16" s="160"/>
      <c r="D16" s="161"/>
      <c r="E16" s="9"/>
    </row>
    <row r="17" spans="1:5">
      <c r="A17" s="20" t="s">
        <v>113</v>
      </c>
      <c r="B17" s="144" t="s">
        <v>114</v>
      </c>
      <c r="C17" s="158"/>
      <c r="D17" s="162"/>
      <c r="E17" s="145"/>
    </row>
    <row r="18" spans="1:5">
      <c r="A18" s="25"/>
      <c r="B18" s="28" t="s">
        <v>115</v>
      </c>
      <c r="C18" s="160"/>
      <c r="D18" s="163"/>
      <c r="E18" s="29"/>
    </row>
    <row r="19" spans="1:5">
      <c r="A19" s="27" t="s">
        <v>171</v>
      </c>
      <c r="B19" s="144" t="s">
        <v>114</v>
      </c>
      <c r="C19" s="164"/>
      <c r="D19" s="164"/>
      <c r="E19" s="146"/>
    </row>
    <row r="20" spans="1:5">
      <c r="A20" s="26"/>
      <c r="B20" s="28" t="s">
        <v>115</v>
      </c>
      <c r="C20" s="165"/>
      <c r="D20" s="165"/>
      <c r="E20" s="30"/>
    </row>
    <row r="21" spans="1:5" ht="6" customHeight="1">
      <c r="B21" s="4"/>
      <c r="C21" s="4"/>
      <c r="D21" s="4"/>
      <c r="E21" s="4"/>
    </row>
    <row r="22" spans="1:5">
      <c r="A22" s="32" t="s">
        <v>199</v>
      </c>
      <c r="B22" s="4"/>
      <c r="C22" s="4"/>
      <c r="D22" s="4"/>
      <c r="E22" s="4"/>
    </row>
    <row r="23" spans="1:5">
      <c r="A23" s="184" t="s">
        <v>200</v>
      </c>
      <c r="B23" s="166"/>
      <c r="C23" s="166"/>
      <c r="D23" s="166"/>
      <c r="E23" s="4"/>
    </row>
    <row r="24" spans="1:5">
      <c r="B24" s="4"/>
      <c r="C24" s="4"/>
      <c r="D24" s="4"/>
      <c r="E24" s="4"/>
    </row>
    <row r="25" spans="1:5">
      <c r="B25" s="4"/>
      <c r="C25" s="4"/>
      <c r="D25" s="4"/>
      <c r="E25" s="4"/>
    </row>
  </sheetData>
  <mergeCells count="4">
    <mergeCell ref="C5:D5"/>
    <mergeCell ref="A1:E1"/>
    <mergeCell ref="A2:E2"/>
    <mergeCell ref="A3:E3"/>
  </mergeCells>
  <phoneticPr fontId="3" type="noConversion"/>
  <pageMargins left="0.94488188976377963" right="0.51181102362204722" top="1.1811023622047245" bottom="0.9055118110236221" header="0.47244094488188981" footer="0.43307086614173229"/>
  <pageSetup paperSize="9" scale="90" firstPageNumber="4" orientation="landscape" useFirstPageNumber="1" r:id="rId1"/>
  <headerFooter alignWithMargins="0">
    <oddHeader>&amp;Rแผ่นที่ &amp;P/14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5"/>
  <sheetViews>
    <sheetView view="pageBreakPreview" topLeftCell="A7" zoomScaleNormal="100" zoomScaleSheetLayoutView="100" workbookViewId="0">
      <selection activeCell="C14" sqref="C14"/>
    </sheetView>
  </sheetViews>
  <sheetFormatPr defaultRowHeight="21"/>
  <cols>
    <col min="1" max="1" width="50" customWidth="1"/>
    <col min="12" max="12" width="26.5" customWidth="1"/>
  </cols>
  <sheetData>
    <row r="8" spans="1:12" ht="60.75">
      <c r="A8" s="431" t="s">
        <v>360</v>
      </c>
      <c r="B8" s="431"/>
      <c r="C8" s="431"/>
      <c r="D8" s="431"/>
      <c r="E8" s="431"/>
      <c r="F8" s="431"/>
      <c r="G8" s="431"/>
      <c r="H8" s="309"/>
      <c r="I8" s="309"/>
      <c r="J8" s="309"/>
      <c r="K8" s="309"/>
      <c r="L8" s="309"/>
    </row>
    <row r="9" spans="1:12" ht="60.75">
      <c r="A9" s="431" t="s">
        <v>377</v>
      </c>
      <c r="B9" s="431"/>
      <c r="C9" s="431"/>
      <c r="D9" s="431"/>
      <c r="E9" s="431"/>
      <c r="F9" s="431"/>
      <c r="G9" s="431"/>
      <c r="H9" s="309"/>
      <c r="I9" s="309"/>
      <c r="J9" s="309"/>
      <c r="K9" s="309"/>
      <c r="L9" s="309"/>
    </row>
    <row r="10" spans="1:12" ht="51">
      <c r="A10" s="432" t="s">
        <v>322</v>
      </c>
      <c r="B10" s="432"/>
      <c r="C10" s="432"/>
      <c r="D10" s="432"/>
      <c r="E10" s="432"/>
      <c r="F10" s="432"/>
      <c r="G10" s="432"/>
      <c r="H10" s="310"/>
      <c r="I10" s="310"/>
      <c r="J10" s="310"/>
      <c r="K10" s="310"/>
      <c r="L10" s="310"/>
    </row>
    <row r="11" spans="1:12" ht="36">
      <c r="A11" s="432" t="s">
        <v>359</v>
      </c>
      <c r="B11" s="432"/>
      <c r="C11" s="432"/>
      <c r="D11" s="432"/>
      <c r="E11" s="432"/>
      <c r="F11" s="432"/>
      <c r="G11" s="432"/>
    </row>
    <row r="14" spans="1:12" ht="23.25">
      <c r="A14" s="416" t="s">
        <v>361</v>
      </c>
      <c r="B14" s="424">
        <f>+'ประมาณการ(ดอกผล) (1)'!G22+'รวมประมาณการ(ต้น+ดอกผล) (2)'!G22</f>
        <v>0</v>
      </c>
    </row>
    <row r="15" spans="1:12" ht="23.25">
      <c r="A15" s="416" t="s">
        <v>362</v>
      </c>
      <c r="B15" s="415" t="e">
        <f>+'ต-5 รายละเอียดคำขอ '!#REF!</f>
        <v>#REF!</v>
      </c>
    </row>
  </sheetData>
  <mergeCells count="4"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view="pageBreakPreview" topLeftCell="A7" zoomScaleNormal="85" zoomScaleSheetLayoutView="100" workbookViewId="0">
      <selection activeCell="B19" sqref="B19"/>
    </sheetView>
  </sheetViews>
  <sheetFormatPr defaultColWidth="10.6640625" defaultRowHeight="18.75"/>
  <cols>
    <col min="1" max="1" width="4.33203125" style="31" customWidth="1"/>
    <col min="2" max="2" width="42.5" style="31" customWidth="1"/>
    <col min="3" max="3" width="3.6640625" style="95" hidden="1" customWidth="1"/>
    <col min="4" max="5" width="14.83203125" style="31" customWidth="1"/>
    <col min="6" max="6" width="16.33203125" style="31" customWidth="1"/>
    <col min="7" max="7" width="16.6640625" style="31" customWidth="1"/>
    <col min="8" max="8" width="16.33203125" style="31" customWidth="1"/>
    <col min="9" max="9" width="19.1640625" style="31" customWidth="1"/>
    <col min="10" max="16384" width="10.6640625" style="31"/>
  </cols>
  <sheetData>
    <row r="1" spans="1:9" ht="21" customHeight="1">
      <c r="A1" s="426" t="s">
        <v>280</v>
      </c>
      <c r="B1" s="426"/>
      <c r="C1" s="426"/>
      <c r="D1" s="426"/>
      <c r="E1" s="426"/>
      <c r="F1" s="426"/>
      <c r="G1" s="426"/>
      <c r="H1" s="426"/>
      <c r="I1" s="426"/>
    </row>
    <row r="2" spans="1:9" ht="3.75" customHeight="1"/>
    <row r="3" spans="1:9" s="59" customFormat="1" ht="19.5" customHeight="1">
      <c r="A3" s="58"/>
      <c r="B3" s="58"/>
      <c r="C3" s="230"/>
      <c r="D3" s="58"/>
      <c r="E3" s="58"/>
      <c r="F3" s="434" t="s">
        <v>281</v>
      </c>
      <c r="G3" s="435"/>
      <c r="H3" s="435"/>
      <c r="I3" s="436"/>
    </row>
    <row r="4" spans="1:9" s="59" customFormat="1" ht="19.5" customHeight="1">
      <c r="A4" s="61"/>
      <c r="B4" s="61"/>
      <c r="C4" s="188" t="s">
        <v>51</v>
      </c>
      <c r="D4" s="61" t="s">
        <v>51</v>
      </c>
      <c r="E4" s="61" t="s">
        <v>52</v>
      </c>
      <c r="F4" s="58" t="s">
        <v>53</v>
      </c>
      <c r="G4" s="58" t="s">
        <v>54</v>
      </c>
      <c r="H4" s="186"/>
      <c r="I4" s="187" t="s">
        <v>6</v>
      </c>
    </row>
    <row r="5" spans="1:9" s="64" customFormat="1" ht="19.5" customHeight="1">
      <c r="A5" s="61" t="s">
        <v>56</v>
      </c>
      <c r="B5" s="61" t="s">
        <v>57</v>
      </c>
      <c r="C5" s="188" t="s">
        <v>91</v>
      </c>
      <c r="D5" s="61" t="s">
        <v>91</v>
      </c>
      <c r="E5" s="61" t="s">
        <v>59</v>
      </c>
      <c r="F5" s="61" t="s">
        <v>60</v>
      </c>
      <c r="G5" s="61" t="s">
        <v>61</v>
      </c>
      <c r="H5" s="61" t="s">
        <v>62</v>
      </c>
      <c r="I5" s="157" t="s">
        <v>284</v>
      </c>
    </row>
    <row r="6" spans="1:9" s="64" customFormat="1" ht="19.5" customHeight="1">
      <c r="A6" s="61"/>
      <c r="B6" s="61"/>
      <c r="C6" s="185"/>
      <c r="D6" s="63"/>
      <c r="E6" s="105" t="s">
        <v>282</v>
      </c>
      <c r="F6" s="61" t="s">
        <v>63</v>
      </c>
      <c r="G6" s="61" t="s">
        <v>283</v>
      </c>
      <c r="H6" s="105"/>
      <c r="I6" s="157" t="s">
        <v>64</v>
      </c>
    </row>
    <row r="7" spans="1:9" s="70" customFormat="1" ht="19.5" customHeight="1">
      <c r="A7" s="106"/>
      <c r="B7" s="106"/>
      <c r="C7" s="189"/>
      <c r="D7" s="105" t="s">
        <v>65</v>
      </c>
      <c r="E7" s="105" t="s">
        <v>66</v>
      </c>
      <c r="F7" s="61" t="s">
        <v>67</v>
      </c>
      <c r="G7" s="311" t="s">
        <v>92</v>
      </c>
      <c r="H7" s="105" t="s">
        <v>68</v>
      </c>
      <c r="I7" s="157" t="s">
        <v>93</v>
      </c>
    </row>
    <row r="8" spans="1:9" s="297" customFormat="1" ht="15.75" customHeight="1">
      <c r="A8" s="292"/>
      <c r="B8" s="292"/>
      <c r="C8" s="293"/>
      <c r="D8" s="294"/>
      <c r="E8" s="294"/>
      <c r="F8" s="295"/>
      <c r="G8" s="312" t="s">
        <v>277</v>
      </c>
      <c r="H8" s="294"/>
      <c r="I8" s="296"/>
    </row>
    <row r="9" spans="1:9" s="107" customFormat="1" ht="18.75" customHeight="1">
      <c r="A9" s="439" t="s">
        <v>94</v>
      </c>
      <c r="B9" s="440"/>
      <c r="C9" s="190"/>
      <c r="D9" s="191"/>
      <c r="E9" s="191"/>
      <c r="F9" s="191"/>
      <c r="G9" s="191"/>
      <c r="H9" s="191"/>
      <c r="I9" s="192"/>
    </row>
    <row r="10" spans="1:9" s="71" customFormat="1" ht="16.5" customHeight="1">
      <c r="A10" s="231">
        <v>1</v>
      </c>
      <c r="B10" s="232" t="s">
        <v>95</v>
      </c>
      <c r="C10" s="233">
        <v>1000000</v>
      </c>
      <c r="D10" s="234"/>
      <c r="E10" s="235"/>
      <c r="F10" s="235">
        <f t="shared" ref="F10:F18" si="0">E10-D10</f>
        <v>0</v>
      </c>
      <c r="G10" s="235">
        <f>+E10*1.75%</f>
        <v>0</v>
      </c>
      <c r="H10" s="236"/>
      <c r="I10" s="237">
        <f>SUM(F10:H10)</f>
        <v>0</v>
      </c>
    </row>
    <row r="11" spans="1:9" s="71" customFormat="1" ht="16.5" customHeight="1">
      <c r="A11" s="238">
        <v>2</v>
      </c>
      <c r="B11" s="239" t="s">
        <v>96</v>
      </c>
      <c r="C11" s="240">
        <v>1000000</v>
      </c>
      <c r="D11" s="241"/>
      <c r="E11" s="242"/>
      <c r="F11" s="242">
        <f>E11-D11</f>
        <v>0</v>
      </c>
      <c r="G11" s="242"/>
      <c r="H11" s="243"/>
      <c r="I11" s="244">
        <f>SUM(F11:H11)</f>
        <v>0</v>
      </c>
    </row>
    <row r="12" spans="1:9" s="71" customFormat="1" ht="16.5" customHeight="1">
      <c r="A12" s="238">
        <v>3</v>
      </c>
      <c r="B12" s="239" t="s">
        <v>97</v>
      </c>
      <c r="C12" s="240">
        <v>65866</v>
      </c>
      <c r="D12" s="241"/>
      <c r="E12" s="242"/>
      <c r="F12" s="242">
        <f t="shared" si="0"/>
        <v>0</v>
      </c>
      <c r="G12" s="242"/>
      <c r="H12" s="243"/>
      <c r="I12" s="244">
        <f t="shared" ref="I12:I24" si="1">SUM(F12:H12)</f>
        <v>0</v>
      </c>
    </row>
    <row r="13" spans="1:9" s="71" customFormat="1" ht="16.5" customHeight="1">
      <c r="A13" s="238">
        <v>4</v>
      </c>
      <c r="B13" s="239" t="s">
        <v>99</v>
      </c>
      <c r="C13" s="240">
        <v>370000</v>
      </c>
      <c r="D13" s="241"/>
      <c r="E13" s="242"/>
      <c r="F13" s="242">
        <f t="shared" si="0"/>
        <v>0</v>
      </c>
      <c r="G13" s="245"/>
      <c r="H13" s="243"/>
      <c r="I13" s="244">
        <f t="shared" si="1"/>
        <v>0</v>
      </c>
    </row>
    <row r="14" spans="1:9" s="71" customFormat="1" ht="16.5" customHeight="1">
      <c r="A14" s="238">
        <v>5</v>
      </c>
      <c r="B14" s="239" t="s">
        <v>100</v>
      </c>
      <c r="C14" s="240">
        <v>50000</v>
      </c>
      <c r="D14" s="241"/>
      <c r="E14" s="242"/>
      <c r="F14" s="242">
        <f t="shared" si="0"/>
        <v>0</v>
      </c>
      <c r="G14" s="242"/>
      <c r="H14" s="243"/>
      <c r="I14" s="244">
        <f t="shared" si="1"/>
        <v>0</v>
      </c>
    </row>
    <row r="15" spans="1:9" s="71" customFormat="1" ht="16.5" customHeight="1">
      <c r="A15" s="238">
        <v>6</v>
      </c>
      <c r="B15" s="239" t="s">
        <v>101</v>
      </c>
      <c r="C15" s="240">
        <v>200000</v>
      </c>
      <c r="D15" s="241"/>
      <c r="E15" s="242"/>
      <c r="F15" s="242">
        <f t="shared" si="0"/>
        <v>0</v>
      </c>
      <c r="G15" s="242"/>
      <c r="H15" s="243"/>
      <c r="I15" s="244">
        <f t="shared" si="1"/>
        <v>0</v>
      </c>
    </row>
    <row r="16" spans="1:9" s="71" customFormat="1" ht="16.5" customHeight="1">
      <c r="A16" s="238">
        <v>7</v>
      </c>
      <c r="B16" s="239" t="s">
        <v>102</v>
      </c>
      <c r="C16" s="240">
        <v>100000</v>
      </c>
      <c r="D16" s="241"/>
      <c r="E16" s="242"/>
      <c r="F16" s="242">
        <f t="shared" si="0"/>
        <v>0</v>
      </c>
      <c r="G16" s="242"/>
      <c r="H16" s="243"/>
      <c r="I16" s="244">
        <f t="shared" si="1"/>
        <v>0</v>
      </c>
    </row>
    <row r="17" spans="1:16" s="71" customFormat="1" ht="16.5" customHeight="1">
      <c r="A17" s="238">
        <v>8</v>
      </c>
      <c r="B17" s="239" t="s">
        <v>103</v>
      </c>
      <c r="C17" s="240">
        <v>219823</v>
      </c>
      <c r="D17" s="241"/>
      <c r="E17" s="242"/>
      <c r="F17" s="242">
        <f t="shared" si="0"/>
        <v>0</v>
      </c>
      <c r="G17" s="242"/>
      <c r="H17" s="246"/>
      <c r="I17" s="244">
        <f t="shared" si="1"/>
        <v>0</v>
      </c>
    </row>
    <row r="18" spans="1:16" s="71" customFormat="1" ht="16.5" customHeight="1">
      <c r="A18" s="238">
        <v>9</v>
      </c>
      <c r="B18" s="239" t="s">
        <v>104</v>
      </c>
      <c r="C18" s="240">
        <v>300000</v>
      </c>
      <c r="D18" s="241"/>
      <c r="E18" s="242"/>
      <c r="F18" s="242">
        <f t="shared" si="0"/>
        <v>0</v>
      </c>
      <c r="G18" s="242"/>
      <c r="H18" s="246"/>
      <c r="I18" s="244">
        <f t="shared" si="1"/>
        <v>0</v>
      </c>
    </row>
    <row r="19" spans="1:16" s="71" customFormat="1" ht="16.5" customHeight="1">
      <c r="A19" s="238">
        <v>10</v>
      </c>
      <c r="B19" s="239" t="s">
        <v>105</v>
      </c>
      <c r="C19" s="240">
        <v>136459.44</v>
      </c>
      <c r="D19" s="241"/>
      <c r="E19" s="242"/>
      <c r="F19" s="242">
        <v>0</v>
      </c>
      <c r="G19" s="242"/>
      <c r="H19" s="246"/>
      <c r="I19" s="244">
        <f t="shared" si="1"/>
        <v>0</v>
      </c>
    </row>
    <row r="20" spans="1:16" s="73" customFormat="1" ht="16.5" customHeight="1">
      <c r="A20" s="247">
        <v>11</v>
      </c>
      <c r="B20" s="248" t="s">
        <v>106</v>
      </c>
      <c r="C20" s="249">
        <v>221876.9</v>
      </c>
      <c r="D20" s="250"/>
      <c r="E20" s="245"/>
      <c r="F20" s="242">
        <v>0</v>
      </c>
      <c r="G20" s="245"/>
      <c r="H20" s="251"/>
      <c r="I20" s="244">
        <f t="shared" si="1"/>
        <v>0</v>
      </c>
    </row>
    <row r="21" spans="1:16" s="71" customFormat="1" ht="16.5" customHeight="1">
      <c r="A21" s="238">
        <v>12</v>
      </c>
      <c r="B21" s="239" t="s">
        <v>107</v>
      </c>
      <c r="C21" s="240">
        <v>2320000</v>
      </c>
      <c r="D21" s="241"/>
      <c r="E21" s="242"/>
      <c r="F21" s="242">
        <v>0</v>
      </c>
      <c r="G21" s="242"/>
      <c r="H21" s="243"/>
      <c r="I21" s="244">
        <f t="shared" si="1"/>
        <v>0</v>
      </c>
    </row>
    <row r="22" spans="1:16" s="71" customFormat="1" ht="16.5" customHeight="1">
      <c r="A22" s="238">
        <v>13</v>
      </c>
      <c r="B22" s="239" t="s">
        <v>108</v>
      </c>
      <c r="C22" s="240">
        <v>3800000</v>
      </c>
      <c r="D22" s="241"/>
      <c r="E22" s="242"/>
      <c r="F22" s="242">
        <f>E22-D22</f>
        <v>0</v>
      </c>
      <c r="G22" s="241"/>
      <c r="H22" s="242"/>
      <c r="I22" s="244">
        <f t="shared" si="1"/>
        <v>0</v>
      </c>
    </row>
    <row r="23" spans="1:16" s="71" customFormat="1" ht="16.5" customHeight="1">
      <c r="A23" s="238">
        <v>14</v>
      </c>
      <c r="B23" s="239" t="s">
        <v>109</v>
      </c>
      <c r="C23" s="240">
        <v>65383.71</v>
      </c>
      <c r="D23" s="241"/>
      <c r="E23" s="243"/>
      <c r="F23" s="242">
        <f>E23-D23</f>
        <v>0</v>
      </c>
      <c r="G23" s="242"/>
      <c r="H23" s="243"/>
      <c r="I23" s="244">
        <f t="shared" si="1"/>
        <v>0</v>
      </c>
    </row>
    <row r="24" spans="1:16" s="73" customFormat="1" ht="16.5" customHeight="1">
      <c r="A24" s="247">
        <v>15</v>
      </c>
      <c r="B24" s="248" t="s">
        <v>110</v>
      </c>
      <c r="C24" s="249">
        <v>438987.28</v>
      </c>
      <c r="D24" s="250"/>
      <c r="E24" s="245"/>
      <c r="F24" s="242">
        <v>0</v>
      </c>
      <c r="G24" s="245"/>
      <c r="H24" s="251"/>
      <c r="I24" s="244">
        <f t="shared" si="1"/>
        <v>0</v>
      </c>
    </row>
    <row r="25" spans="1:16" s="71" customFormat="1" ht="16.5" customHeight="1">
      <c r="A25" s="286">
        <v>16</v>
      </c>
      <c r="B25" s="287" t="s">
        <v>73</v>
      </c>
      <c r="C25" s="288">
        <v>507096.4</v>
      </c>
      <c r="D25" s="289"/>
      <c r="E25" s="290"/>
      <c r="F25" s="290">
        <v>0</v>
      </c>
      <c r="G25" s="252"/>
      <c r="H25" s="291"/>
      <c r="I25" s="290">
        <f t="shared" ref="I25" si="2">SUM(F25:H25)</f>
        <v>0</v>
      </c>
      <c r="J25" s="210">
        <f>D25+I25</f>
        <v>0</v>
      </c>
      <c r="P25" s="72"/>
    </row>
    <row r="26" spans="1:16" s="71" customFormat="1" ht="15.75" customHeight="1">
      <c r="A26" s="193"/>
      <c r="B26" s="194" t="s">
        <v>6</v>
      </c>
      <c r="C26" s="195">
        <f t="shared" ref="C26:I26" si="3">SUM(C10:C24)</f>
        <v>10288396.33</v>
      </c>
      <c r="D26" s="196">
        <f t="shared" si="3"/>
        <v>0</v>
      </c>
      <c r="E26" s="196">
        <f t="shared" si="3"/>
        <v>0</v>
      </c>
      <c r="F26" s="196">
        <f t="shared" si="3"/>
        <v>0</v>
      </c>
      <c r="G26" s="196">
        <f t="shared" si="3"/>
        <v>0</v>
      </c>
      <c r="H26" s="196">
        <f t="shared" si="3"/>
        <v>0</v>
      </c>
      <c r="I26" s="197">
        <f t="shared" si="3"/>
        <v>0</v>
      </c>
    </row>
    <row r="27" spans="1:16" ht="2.25" customHeight="1">
      <c r="A27" s="43"/>
      <c r="B27" s="82"/>
      <c r="C27" s="101"/>
      <c r="D27" s="83"/>
      <c r="E27" s="83"/>
      <c r="F27" s="83"/>
      <c r="G27" s="83"/>
      <c r="H27" s="83"/>
      <c r="I27" s="83"/>
    </row>
    <row r="28" spans="1:16" s="298" customFormat="1" ht="15" customHeight="1">
      <c r="B28" s="437" t="s">
        <v>278</v>
      </c>
      <c r="C28" s="437"/>
      <c r="D28" s="433"/>
      <c r="E28" s="433"/>
      <c r="F28" s="433"/>
      <c r="G28" s="433"/>
      <c r="H28" s="433"/>
      <c r="I28" s="433"/>
    </row>
    <row r="29" spans="1:16" s="298" customFormat="1" ht="15" customHeight="1">
      <c r="B29" s="438" t="s">
        <v>285</v>
      </c>
      <c r="C29" s="438"/>
      <c r="D29" s="438"/>
      <c r="E29" s="438"/>
      <c r="F29" s="438"/>
      <c r="G29" s="438"/>
      <c r="H29" s="438"/>
      <c r="I29" s="438"/>
    </row>
    <row r="30" spans="1:16" s="298" customFormat="1" ht="15" customHeight="1">
      <c r="B30" s="433" t="s">
        <v>279</v>
      </c>
      <c r="C30" s="433"/>
      <c r="D30" s="433"/>
      <c r="E30" s="433"/>
      <c r="F30" s="433"/>
      <c r="G30" s="433"/>
      <c r="H30" s="433"/>
      <c r="I30" s="433"/>
    </row>
  </sheetData>
  <mergeCells count="6">
    <mergeCell ref="B30:I30"/>
    <mergeCell ref="A1:I1"/>
    <mergeCell ref="F3:I3"/>
    <mergeCell ref="B28:I28"/>
    <mergeCell ref="B29:I29"/>
    <mergeCell ref="A9:B9"/>
  </mergeCells>
  <pageMargins left="0.94488188976377963" right="0.51181102362204722" top="1.1811023622047245" bottom="0.9055118110236221" header="0.47244094488188981" footer="0.43307086614173229"/>
  <pageSetup paperSize="9" scale="78" orientation="portrait" useFirstPageNumber="1" r:id="rId1"/>
  <headerFooter alignWithMargins="0">
    <oddHeader>&amp;Rแผนที่&amp;P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1"/>
  <sheetViews>
    <sheetView view="pageBreakPreview" zoomScale="85" zoomScaleNormal="100" zoomScaleSheetLayoutView="85" workbookViewId="0">
      <selection activeCell="B19" sqref="B19"/>
    </sheetView>
  </sheetViews>
  <sheetFormatPr defaultColWidth="10.6640625" defaultRowHeight="18.75"/>
  <cols>
    <col min="1" max="1" width="4.33203125" style="31" customWidth="1"/>
    <col min="2" max="2" width="50" style="31" customWidth="1"/>
    <col min="3" max="3" width="2" style="95" hidden="1" customWidth="1"/>
    <col min="4" max="4" width="15" style="31" customWidth="1"/>
    <col min="5" max="5" width="15.5" style="31" customWidth="1"/>
    <col min="6" max="6" width="15.6640625" style="31" customWidth="1"/>
    <col min="7" max="7" width="16" style="31" customWidth="1"/>
    <col min="8" max="8" width="13" style="57" customWidth="1"/>
    <col min="9" max="9" width="15.5" style="31" customWidth="1"/>
    <col min="10" max="10" width="16.83203125" style="31" customWidth="1"/>
    <col min="11" max="11" width="20.83203125" style="31" customWidth="1"/>
    <col min="12" max="15" width="10.6640625" style="31" customWidth="1"/>
    <col min="16" max="16" width="22" style="55" customWidth="1"/>
    <col min="17" max="17" width="10.1640625" style="31" customWidth="1"/>
    <col min="18" max="16384" width="10.6640625" style="31"/>
  </cols>
  <sheetData>
    <row r="1" spans="1:16" ht="21">
      <c r="A1" s="426" t="s">
        <v>286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6" ht="3.75" customHeight="1">
      <c r="E2" s="56"/>
    </row>
    <row r="3" spans="1:16" s="59" customFormat="1" ht="23.25" customHeight="1">
      <c r="A3" s="58"/>
      <c r="B3" s="58"/>
      <c r="C3" s="96" t="s">
        <v>0</v>
      </c>
      <c r="D3" s="58" t="s">
        <v>0</v>
      </c>
      <c r="E3" s="108"/>
      <c r="F3" s="434" t="s">
        <v>287</v>
      </c>
      <c r="G3" s="435"/>
      <c r="H3" s="435"/>
      <c r="I3" s="436"/>
      <c r="J3" s="102" t="s">
        <v>50</v>
      </c>
      <c r="P3" s="60"/>
    </row>
    <row r="4" spans="1:16" s="59" customFormat="1" ht="23.25" customHeight="1">
      <c r="A4" s="61"/>
      <c r="B4" s="61"/>
      <c r="C4" s="97" t="s">
        <v>51</v>
      </c>
      <c r="D4" s="61" t="s">
        <v>51</v>
      </c>
      <c r="E4" s="61" t="s">
        <v>52</v>
      </c>
      <c r="F4" s="59" t="s">
        <v>53</v>
      </c>
      <c r="G4" s="314" t="s">
        <v>54</v>
      </c>
      <c r="H4" s="156"/>
      <c r="I4" s="58"/>
      <c r="J4" s="103" t="s">
        <v>55</v>
      </c>
      <c r="P4" s="60"/>
    </row>
    <row r="5" spans="1:16" s="59" customFormat="1" ht="23.25" customHeight="1">
      <c r="A5" s="61" t="s">
        <v>56</v>
      </c>
      <c r="B5" s="61" t="s">
        <v>57</v>
      </c>
      <c r="C5" s="97" t="s">
        <v>58</v>
      </c>
      <c r="D5" s="61" t="s">
        <v>58</v>
      </c>
      <c r="E5" s="61" t="s">
        <v>59</v>
      </c>
      <c r="F5" s="61" t="s">
        <v>60</v>
      </c>
      <c r="G5" s="315" t="s">
        <v>288</v>
      </c>
      <c r="H5" s="62" t="s">
        <v>62</v>
      </c>
      <c r="I5" s="61" t="s">
        <v>6</v>
      </c>
      <c r="J5" s="103" t="s">
        <v>283</v>
      </c>
      <c r="P5" s="60"/>
    </row>
    <row r="6" spans="1:16" s="64" customFormat="1" ht="23.25" customHeight="1">
      <c r="A6" s="63"/>
      <c r="B6" s="63"/>
      <c r="C6" s="97"/>
      <c r="D6" s="61"/>
      <c r="E6" s="105" t="s">
        <v>282</v>
      </c>
      <c r="F6" s="61" t="s">
        <v>63</v>
      </c>
      <c r="G6" s="311" t="s">
        <v>166</v>
      </c>
      <c r="H6" s="65"/>
      <c r="I6" s="61" t="s">
        <v>55</v>
      </c>
      <c r="J6" s="103" t="s">
        <v>145</v>
      </c>
      <c r="P6" s="66"/>
    </row>
    <row r="7" spans="1:16" s="70" customFormat="1" ht="23.25" customHeight="1">
      <c r="A7" s="67"/>
      <c r="B7" s="67"/>
      <c r="C7" s="98" t="s">
        <v>65</v>
      </c>
      <c r="D7" s="68" t="s">
        <v>65</v>
      </c>
      <c r="E7" s="88" t="s">
        <v>66</v>
      </c>
      <c r="F7" s="68" t="s">
        <v>67</v>
      </c>
      <c r="G7" s="316" t="str">
        <f>+'1-1'!G8</f>
        <v>( 0.12% - 3.00%)</v>
      </c>
      <c r="H7" s="69" t="s">
        <v>68</v>
      </c>
      <c r="I7" s="68" t="s">
        <v>146</v>
      </c>
      <c r="J7" s="104" t="s">
        <v>69</v>
      </c>
      <c r="P7" s="66"/>
    </row>
    <row r="8" spans="1:16" s="71" customFormat="1" ht="22.5" customHeight="1">
      <c r="A8" s="91" t="s">
        <v>70</v>
      </c>
      <c r="B8" s="92"/>
      <c r="C8" s="99"/>
      <c r="D8" s="93"/>
      <c r="E8" s="93"/>
      <c r="F8" s="94"/>
      <c r="G8" s="94"/>
      <c r="H8" s="94"/>
      <c r="I8" s="94"/>
      <c r="J8" s="94"/>
      <c r="P8" s="72"/>
    </row>
    <row r="9" spans="1:16" s="73" customFormat="1">
      <c r="A9" s="177">
        <v>1</v>
      </c>
      <c r="B9" s="178" t="s">
        <v>142</v>
      </c>
      <c r="C9" s="179">
        <v>4037022.3</v>
      </c>
      <c r="D9" s="180"/>
      <c r="E9" s="181"/>
      <c r="F9" s="181">
        <f>+E9-D9</f>
        <v>0</v>
      </c>
      <c r="G9" s="181">
        <f>+E9*0.75%</f>
        <v>0</v>
      </c>
      <c r="H9" s="182"/>
      <c r="I9" s="181">
        <f t="shared" ref="I9:I14" si="0">SUM(F9:H9)</f>
        <v>0</v>
      </c>
      <c r="J9" s="181">
        <f>D9+I9</f>
        <v>0</v>
      </c>
      <c r="K9" s="76"/>
      <c r="P9" s="74"/>
    </row>
    <row r="10" spans="1:16" s="73" customFormat="1">
      <c r="A10" s="206">
        <v>2</v>
      </c>
      <c r="B10" s="207" t="s">
        <v>143</v>
      </c>
      <c r="C10" s="208">
        <v>35500000</v>
      </c>
      <c r="D10" s="209"/>
      <c r="E10" s="210"/>
      <c r="F10" s="210">
        <f t="shared" ref="F10:F28" si="1">+E10-D10</f>
        <v>0</v>
      </c>
      <c r="G10" s="210">
        <f t="shared" ref="G10:G28" si="2">+E10*0.75%</f>
        <v>0</v>
      </c>
      <c r="H10" s="211"/>
      <c r="I10" s="210">
        <f t="shared" si="0"/>
        <v>0</v>
      </c>
      <c r="J10" s="210">
        <f>D10+I10</f>
        <v>0</v>
      </c>
      <c r="P10" s="74"/>
    </row>
    <row r="11" spans="1:16" s="71" customFormat="1">
      <c r="A11" s="206">
        <v>3</v>
      </c>
      <c r="B11" s="212" t="s">
        <v>71</v>
      </c>
      <c r="C11" s="208">
        <v>2500000</v>
      </c>
      <c r="D11" s="209"/>
      <c r="E11" s="210"/>
      <c r="F11" s="210">
        <f t="shared" si="1"/>
        <v>0</v>
      </c>
      <c r="G11" s="210">
        <f t="shared" si="2"/>
        <v>0</v>
      </c>
      <c r="H11" s="211"/>
      <c r="I11" s="210">
        <f t="shared" si="0"/>
        <v>0</v>
      </c>
      <c r="J11" s="210">
        <f>D11+I11</f>
        <v>0</v>
      </c>
      <c r="P11" s="72"/>
    </row>
    <row r="12" spans="1:16" s="71" customFormat="1">
      <c r="A12" s="206">
        <v>4</v>
      </c>
      <c r="B12" s="207" t="s">
        <v>72</v>
      </c>
      <c r="C12" s="213">
        <v>45960.66</v>
      </c>
      <c r="D12" s="214"/>
      <c r="E12" s="210"/>
      <c r="F12" s="210">
        <f t="shared" si="1"/>
        <v>0</v>
      </c>
      <c r="G12" s="210">
        <f t="shared" si="2"/>
        <v>0</v>
      </c>
      <c r="H12" s="211"/>
      <c r="I12" s="215">
        <f t="shared" si="0"/>
        <v>0</v>
      </c>
      <c r="J12" s="210">
        <f>D12+I12</f>
        <v>0</v>
      </c>
      <c r="P12" s="72"/>
    </row>
    <row r="13" spans="1:16" s="71" customFormat="1">
      <c r="A13" s="206">
        <v>5</v>
      </c>
      <c r="B13" s="212" t="s">
        <v>74</v>
      </c>
      <c r="C13" s="208">
        <v>174000</v>
      </c>
      <c r="D13" s="209"/>
      <c r="E13" s="210"/>
      <c r="F13" s="210">
        <f t="shared" si="1"/>
        <v>0</v>
      </c>
      <c r="G13" s="210">
        <f t="shared" si="2"/>
        <v>0</v>
      </c>
      <c r="H13" s="211"/>
      <c r="I13" s="210">
        <f t="shared" si="0"/>
        <v>0</v>
      </c>
      <c r="J13" s="210">
        <f>E13+I13</f>
        <v>0</v>
      </c>
      <c r="P13" s="72"/>
    </row>
    <row r="14" spans="1:16" s="71" customFormat="1">
      <c r="A14" s="206">
        <v>6</v>
      </c>
      <c r="B14" s="207" t="s">
        <v>75</v>
      </c>
      <c r="C14" s="213">
        <v>401720</v>
      </c>
      <c r="D14" s="214"/>
      <c r="E14" s="210"/>
      <c r="F14" s="210">
        <f t="shared" si="1"/>
        <v>0</v>
      </c>
      <c r="G14" s="210">
        <f t="shared" si="2"/>
        <v>0</v>
      </c>
      <c r="H14" s="211"/>
      <c r="I14" s="215">
        <f t="shared" si="0"/>
        <v>0</v>
      </c>
      <c r="J14" s="215">
        <f>D14+I14</f>
        <v>0</v>
      </c>
      <c r="P14" s="72"/>
    </row>
    <row r="15" spans="1:16" s="73" customFormat="1">
      <c r="A15" s="206">
        <v>7</v>
      </c>
      <c r="B15" s="199" t="s">
        <v>76</v>
      </c>
      <c r="C15" s="208">
        <v>1875900</v>
      </c>
      <c r="D15" s="209"/>
      <c r="E15" s="210"/>
      <c r="F15" s="210">
        <f t="shared" si="1"/>
        <v>0</v>
      </c>
      <c r="G15" s="210">
        <f t="shared" si="2"/>
        <v>0</v>
      </c>
      <c r="H15" s="209"/>
      <c r="I15" s="210">
        <f>F15+G15+H15</f>
        <v>0</v>
      </c>
      <c r="J15" s="215">
        <f>D15+I15</f>
        <v>0</v>
      </c>
      <c r="P15" s="74"/>
    </row>
    <row r="16" spans="1:16" s="77" customFormat="1" ht="37.5">
      <c r="A16" s="206">
        <v>8</v>
      </c>
      <c r="B16" s="199" t="s">
        <v>77</v>
      </c>
      <c r="C16" s="216">
        <v>200319</v>
      </c>
      <c r="D16" s="217"/>
      <c r="E16" s="202"/>
      <c r="F16" s="202">
        <f t="shared" si="1"/>
        <v>0</v>
      </c>
      <c r="G16" s="202">
        <f t="shared" si="2"/>
        <v>0</v>
      </c>
      <c r="H16" s="204"/>
      <c r="I16" s="205">
        <f t="shared" ref="I16:I23" si="3">SUM(F16:H16)</f>
        <v>0</v>
      </c>
      <c r="J16" s="205">
        <f>D16+I16</f>
        <v>0</v>
      </c>
      <c r="P16" s="78"/>
    </row>
    <row r="17" spans="1:16" s="73" customFormat="1">
      <c r="A17" s="206">
        <v>9</v>
      </c>
      <c r="B17" s="212" t="s">
        <v>140</v>
      </c>
      <c r="C17" s="208">
        <v>3000000</v>
      </c>
      <c r="D17" s="209"/>
      <c r="E17" s="210"/>
      <c r="F17" s="210">
        <f t="shared" si="1"/>
        <v>0</v>
      </c>
      <c r="G17" s="210">
        <f t="shared" si="2"/>
        <v>0</v>
      </c>
      <c r="H17" s="211"/>
      <c r="I17" s="210">
        <f t="shared" si="3"/>
        <v>0</v>
      </c>
      <c r="J17" s="210">
        <f>+E17+I17</f>
        <v>0</v>
      </c>
      <c r="K17" s="76"/>
      <c r="P17" s="74"/>
    </row>
    <row r="18" spans="1:16" s="71" customFormat="1">
      <c r="A18" s="206">
        <v>10</v>
      </c>
      <c r="B18" s="207" t="s">
        <v>144</v>
      </c>
      <c r="C18" s="213">
        <v>1000000</v>
      </c>
      <c r="D18" s="214"/>
      <c r="E18" s="210"/>
      <c r="F18" s="210">
        <f t="shared" si="1"/>
        <v>0</v>
      </c>
      <c r="G18" s="210">
        <f t="shared" si="2"/>
        <v>0</v>
      </c>
      <c r="H18" s="211"/>
      <c r="I18" s="215">
        <f t="shared" si="3"/>
        <v>0</v>
      </c>
      <c r="J18" s="215">
        <f>+D18+I18</f>
        <v>0</v>
      </c>
      <c r="K18" s="75"/>
      <c r="P18" s="72"/>
    </row>
    <row r="19" spans="1:16" s="77" customFormat="1">
      <c r="A19" s="206">
        <v>11</v>
      </c>
      <c r="B19" s="199" t="s">
        <v>170</v>
      </c>
      <c r="C19" s="216">
        <v>700000</v>
      </c>
      <c r="D19" s="217"/>
      <c r="E19" s="202"/>
      <c r="F19" s="202">
        <f t="shared" si="1"/>
        <v>0</v>
      </c>
      <c r="G19" s="202">
        <f t="shared" si="2"/>
        <v>0</v>
      </c>
      <c r="H19" s="204"/>
      <c r="I19" s="203">
        <f t="shared" si="3"/>
        <v>0</v>
      </c>
      <c r="J19" s="205">
        <f>E19+I19</f>
        <v>0</v>
      </c>
      <c r="P19" s="78"/>
    </row>
    <row r="20" spans="1:16" s="71" customFormat="1">
      <c r="A20" s="206">
        <v>12</v>
      </c>
      <c r="B20" s="218" t="s">
        <v>78</v>
      </c>
      <c r="C20" s="213">
        <v>50000</v>
      </c>
      <c r="D20" s="214"/>
      <c r="E20" s="210"/>
      <c r="F20" s="210">
        <f t="shared" si="1"/>
        <v>0</v>
      </c>
      <c r="G20" s="210">
        <f t="shared" si="2"/>
        <v>0</v>
      </c>
      <c r="H20" s="211"/>
      <c r="I20" s="215">
        <f t="shared" si="3"/>
        <v>0</v>
      </c>
      <c r="J20" s="215">
        <f>D20+I20</f>
        <v>0</v>
      </c>
      <c r="P20" s="72"/>
    </row>
    <row r="21" spans="1:16" s="73" customFormat="1">
      <c r="A21" s="206">
        <v>13</v>
      </c>
      <c r="B21" s="212" t="s">
        <v>79</v>
      </c>
      <c r="C21" s="208">
        <v>62500</v>
      </c>
      <c r="D21" s="209"/>
      <c r="E21" s="210"/>
      <c r="F21" s="210">
        <f t="shared" si="1"/>
        <v>0</v>
      </c>
      <c r="G21" s="210">
        <f t="shared" si="2"/>
        <v>0</v>
      </c>
      <c r="H21" s="211"/>
      <c r="I21" s="210">
        <f t="shared" si="3"/>
        <v>0</v>
      </c>
      <c r="J21" s="210">
        <f>E21+I21</f>
        <v>0</v>
      </c>
      <c r="K21" s="76"/>
      <c r="P21" s="74"/>
    </row>
    <row r="22" spans="1:16" s="71" customFormat="1">
      <c r="A22" s="206">
        <v>14</v>
      </c>
      <c r="B22" s="271" t="s">
        <v>80</v>
      </c>
      <c r="C22" s="272">
        <v>78261.990000000005</v>
      </c>
      <c r="D22" s="273"/>
      <c r="E22" s="274"/>
      <c r="F22" s="274">
        <f t="shared" si="1"/>
        <v>0</v>
      </c>
      <c r="G22" s="274">
        <f t="shared" si="2"/>
        <v>0</v>
      </c>
      <c r="H22" s="275"/>
      <c r="I22" s="276">
        <f t="shared" si="3"/>
        <v>0</v>
      </c>
      <c r="J22" s="276">
        <f>+D22+I22</f>
        <v>0</v>
      </c>
      <c r="P22" s="72"/>
    </row>
    <row r="23" spans="1:16" s="77" customFormat="1" ht="56.25">
      <c r="A23" s="206">
        <v>15</v>
      </c>
      <c r="B23" s="265" t="s">
        <v>81</v>
      </c>
      <c r="C23" s="266">
        <v>300000</v>
      </c>
      <c r="D23" s="267"/>
      <c r="E23" s="268"/>
      <c r="F23" s="268">
        <f t="shared" si="1"/>
        <v>0</v>
      </c>
      <c r="G23" s="268">
        <f t="shared" si="2"/>
        <v>0</v>
      </c>
      <c r="H23" s="269"/>
      <c r="I23" s="270">
        <f t="shared" si="3"/>
        <v>0</v>
      </c>
      <c r="J23" s="270">
        <f>+D23+I23</f>
        <v>0</v>
      </c>
      <c r="P23" s="78"/>
    </row>
    <row r="24" spans="1:16" s="71" customFormat="1">
      <c r="A24" s="206">
        <v>16</v>
      </c>
      <c r="B24" s="225" t="s">
        <v>82</v>
      </c>
      <c r="C24" s="226">
        <v>217040</v>
      </c>
      <c r="D24" s="227"/>
      <c r="E24" s="219"/>
      <c r="F24" s="219">
        <f t="shared" si="1"/>
        <v>0</v>
      </c>
      <c r="G24" s="219">
        <f t="shared" si="2"/>
        <v>0</v>
      </c>
      <c r="H24" s="228"/>
      <c r="I24" s="229">
        <f>SUM(F24:H24)</f>
        <v>0</v>
      </c>
      <c r="J24" s="229">
        <f>+D24+I24</f>
        <v>0</v>
      </c>
      <c r="P24" s="72"/>
    </row>
    <row r="25" spans="1:16" s="77" customFormat="1">
      <c r="A25" s="206">
        <v>17</v>
      </c>
      <c r="B25" s="199" t="s">
        <v>83</v>
      </c>
      <c r="C25" s="216">
        <v>105000</v>
      </c>
      <c r="D25" s="217"/>
      <c r="E25" s="202"/>
      <c r="F25" s="210">
        <f t="shared" si="1"/>
        <v>0</v>
      </c>
      <c r="G25" s="210">
        <f t="shared" si="2"/>
        <v>0</v>
      </c>
      <c r="H25" s="204"/>
      <c r="I25" s="205">
        <f>SUM(F25:H25)</f>
        <v>0</v>
      </c>
      <c r="J25" s="205">
        <f>+D25+I25</f>
        <v>0</v>
      </c>
      <c r="P25" s="78"/>
    </row>
    <row r="26" spans="1:16" s="77" customFormat="1">
      <c r="A26" s="206">
        <v>18</v>
      </c>
      <c r="B26" s="199" t="s">
        <v>84</v>
      </c>
      <c r="C26" s="216">
        <v>70000</v>
      </c>
      <c r="D26" s="217"/>
      <c r="E26" s="202"/>
      <c r="F26" s="210">
        <f t="shared" si="1"/>
        <v>0</v>
      </c>
      <c r="G26" s="210">
        <f t="shared" si="2"/>
        <v>0</v>
      </c>
      <c r="H26" s="204"/>
      <c r="I26" s="205">
        <f>SUM(F26:H26)</f>
        <v>0</v>
      </c>
      <c r="J26" s="205">
        <f>D26+I26</f>
        <v>0</v>
      </c>
      <c r="P26" s="78"/>
    </row>
    <row r="27" spans="1:16" s="89" customFormat="1">
      <c r="A27" s="206">
        <v>19</v>
      </c>
      <c r="B27" s="199" t="s">
        <v>141</v>
      </c>
      <c r="C27" s="200">
        <v>6000000</v>
      </c>
      <c r="D27" s="201"/>
      <c r="E27" s="202"/>
      <c r="F27" s="210">
        <f t="shared" si="1"/>
        <v>0</v>
      </c>
      <c r="G27" s="210">
        <f t="shared" si="2"/>
        <v>0</v>
      </c>
      <c r="H27" s="204"/>
      <c r="I27" s="202">
        <f>SUM(F27:H27)</f>
        <v>0</v>
      </c>
      <c r="J27" s="202">
        <f>E27+I27</f>
        <v>0</v>
      </c>
      <c r="P27" s="90"/>
    </row>
    <row r="28" spans="1:16" s="77" customFormat="1">
      <c r="A28" s="206">
        <v>20</v>
      </c>
      <c r="B28" s="199" t="s">
        <v>85</v>
      </c>
      <c r="C28" s="216">
        <v>70000</v>
      </c>
      <c r="D28" s="217"/>
      <c r="E28" s="202"/>
      <c r="F28" s="202">
        <f t="shared" si="1"/>
        <v>0</v>
      </c>
      <c r="G28" s="202">
        <f t="shared" si="2"/>
        <v>0</v>
      </c>
      <c r="H28" s="204"/>
      <c r="I28" s="205">
        <f>SUM(F28:H28)</f>
        <v>0</v>
      </c>
      <c r="J28" s="205">
        <f>D28+I28</f>
        <v>0</v>
      </c>
      <c r="P28" s="78"/>
    </row>
    <row r="29" spans="1:16" s="73" customFormat="1" ht="18.75" customHeight="1">
      <c r="A29" s="206">
        <v>21</v>
      </c>
      <c r="B29" s="212" t="s">
        <v>86</v>
      </c>
      <c r="C29" s="208">
        <f>SUM(C30:C31)</f>
        <v>59757020.549999997</v>
      </c>
      <c r="D29" s="209">
        <f>SUM(D30:D31)</f>
        <v>0</v>
      </c>
      <c r="E29" s="209">
        <f t="shared" ref="E29:J29" si="4">SUM(E30:E31)</f>
        <v>0</v>
      </c>
      <c r="F29" s="209">
        <f t="shared" si="4"/>
        <v>0</v>
      </c>
      <c r="G29" s="209">
        <f t="shared" si="4"/>
        <v>0</v>
      </c>
      <c r="H29" s="209">
        <f t="shared" si="4"/>
        <v>0</v>
      </c>
      <c r="I29" s="209">
        <f t="shared" si="4"/>
        <v>0</v>
      </c>
      <c r="J29" s="209">
        <f t="shared" si="4"/>
        <v>0</v>
      </c>
      <c r="P29" s="74"/>
    </row>
    <row r="30" spans="1:16" s="89" customFormat="1">
      <c r="A30" s="198"/>
      <c r="B30" s="220" t="s">
        <v>87</v>
      </c>
      <c r="C30" s="200">
        <v>55868808.799999997</v>
      </c>
      <c r="D30" s="200"/>
      <c r="E30" s="221"/>
      <c r="F30" s="222">
        <f t="shared" ref="F30:F38" si="5">+E30-D30</f>
        <v>0</v>
      </c>
      <c r="G30" s="223">
        <f t="shared" ref="G30:G38" si="6">+E30*0.75%</f>
        <v>0</v>
      </c>
      <c r="H30" s="200"/>
      <c r="I30" s="221">
        <f t="shared" ref="I30:I38" si="7">SUM(F30:H30)</f>
        <v>0</v>
      </c>
      <c r="J30" s="221">
        <f>E30+I30</f>
        <v>0</v>
      </c>
      <c r="P30" s="90"/>
    </row>
    <row r="31" spans="1:16" s="89" customFormat="1">
      <c r="A31" s="198"/>
      <c r="B31" s="220" t="s">
        <v>88</v>
      </c>
      <c r="C31" s="200">
        <v>3888211.75</v>
      </c>
      <c r="D31" s="200"/>
      <c r="E31" s="221"/>
      <c r="F31" s="222">
        <f t="shared" si="5"/>
        <v>0</v>
      </c>
      <c r="G31" s="223">
        <f t="shared" si="6"/>
        <v>0</v>
      </c>
      <c r="H31" s="200"/>
      <c r="I31" s="221">
        <f t="shared" si="7"/>
        <v>0</v>
      </c>
      <c r="J31" s="221">
        <f>E31+I31</f>
        <v>0</v>
      </c>
      <c r="P31" s="90"/>
    </row>
    <row r="32" spans="1:16" s="73" customFormat="1">
      <c r="A32" s="206">
        <v>22</v>
      </c>
      <c r="B32" s="212" t="s">
        <v>89</v>
      </c>
      <c r="C32" s="208">
        <v>260000</v>
      </c>
      <c r="D32" s="209"/>
      <c r="E32" s="210"/>
      <c r="F32" s="224">
        <f t="shared" si="5"/>
        <v>0</v>
      </c>
      <c r="G32" s="210">
        <f t="shared" si="6"/>
        <v>0</v>
      </c>
      <c r="H32" s="211"/>
      <c r="I32" s="215">
        <f t="shared" si="7"/>
        <v>0</v>
      </c>
      <c r="J32" s="215">
        <f t="shared" ref="J32:J38" si="8">D32+I32</f>
        <v>0</v>
      </c>
      <c r="P32" s="74"/>
    </row>
    <row r="33" spans="1:17" s="73" customFormat="1">
      <c r="A33" s="206">
        <v>23</v>
      </c>
      <c r="B33" s="207" t="s">
        <v>90</v>
      </c>
      <c r="C33" s="208">
        <v>250000</v>
      </c>
      <c r="D33" s="209"/>
      <c r="E33" s="210"/>
      <c r="F33" s="203">
        <f t="shared" si="5"/>
        <v>0</v>
      </c>
      <c r="G33" s="210">
        <f t="shared" si="6"/>
        <v>0</v>
      </c>
      <c r="H33" s="211"/>
      <c r="I33" s="215">
        <f t="shared" si="7"/>
        <v>0</v>
      </c>
      <c r="J33" s="215">
        <f t="shared" si="8"/>
        <v>0</v>
      </c>
      <c r="P33" s="74"/>
    </row>
    <row r="34" spans="1:17" s="89" customFormat="1">
      <c r="A34" s="206">
        <v>24</v>
      </c>
      <c r="B34" s="212" t="s">
        <v>167</v>
      </c>
      <c r="C34" s="208"/>
      <c r="D34" s="209"/>
      <c r="E34" s="210"/>
      <c r="F34" s="224">
        <f t="shared" si="5"/>
        <v>0</v>
      </c>
      <c r="G34" s="210">
        <f t="shared" si="6"/>
        <v>0</v>
      </c>
      <c r="H34" s="211"/>
      <c r="I34" s="215">
        <f t="shared" si="7"/>
        <v>0</v>
      </c>
      <c r="J34" s="215">
        <f t="shared" si="8"/>
        <v>0</v>
      </c>
      <c r="P34" s="90"/>
    </row>
    <row r="35" spans="1:17" s="89" customFormat="1" ht="37.5">
      <c r="A35" s="206">
        <v>25</v>
      </c>
      <c r="B35" s="212" t="s">
        <v>179</v>
      </c>
      <c r="C35" s="208"/>
      <c r="D35" s="209"/>
      <c r="E35" s="210"/>
      <c r="F35" s="224">
        <f t="shared" si="5"/>
        <v>0</v>
      </c>
      <c r="G35" s="210">
        <f t="shared" si="6"/>
        <v>0</v>
      </c>
      <c r="H35" s="211"/>
      <c r="I35" s="215">
        <f t="shared" si="7"/>
        <v>0</v>
      </c>
      <c r="J35" s="215">
        <f t="shared" si="8"/>
        <v>0</v>
      </c>
      <c r="P35" s="90"/>
    </row>
    <row r="36" spans="1:17" s="89" customFormat="1">
      <c r="A36" s="281">
        <v>26</v>
      </c>
      <c r="B36" s="282" t="s">
        <v>180</v>
      </c>
      <c r="C36" s="283"/>
      <c r="D36" s="284"/>
      <c r="E36" s="274"/>
      <c r="F36" s="285">
        <f t="shared" si="5"/>
        <v>0</v>
      </c>
      <c r="G36" s="274">
        <f t="shared" si="6"/>
        <v>0</v>
      </c>
      <c r="H36" s="275"/>
      <c r="I36" s="276">
        <f t="shared" si="7"/>
        <v>0</v>
      </c>
      <c r="J36" s="276">
        <f t="shared" si="8"/>
        <v>0</v>
      </c>
      <c r="P36" s="90"/>
    </row>
    <row r="37" spans="1:17" s="89" customFormat="1" ht="37.5">
      <c r="A37" s="313">
        <v>27</v>
      </c>
      <c r="B37" s="299" t="s">
        <v>181</v>
      </c>
      <c r="C37" s="300"/>
      <c r="D37" s="301"/>
      <c r="E37" s="302"/>
      <c r="F37" s="303">
        <f t="shared" si="5"/>
        <v>0</v>
      </c>
      <c r="G37" s="302">
        <f t="shared" si="6"/>
        <v>0</v>
      </c>
      <c r="H37" s="304"/>
      <c r="I37" s="305">
        <f t="shared" si="7"/>
        <v>0</v>
      </c>
      <c r="J37" s="305">
        <f t="shared" si="8"/>
        <v>0</v>
      </c>
      <c r="P37" s="90"/>
    </row>
    <row r="38" spans="1:17" s="89" customFormat="1">
      <c r="A38" s="277">
        <v>28</v>
      </c>
      <c r="B38" s="265" t="s">
        <v>182</v>
      </c>
      <c r="C38" s="278"/>
      <c r="D38" s="279"/>
      <c r="E38" s="268"/>
      <c r="F38" s="280">
        <f t="shared" si="5"/>
        <v>0</v>
      </c>
      <c r="G38" s="268">
        <f t="shared" si="6"/>
        <v>0</v>
      </c>
      <c r="H38" s="269"/>
      <c r="I38" s="270">
        <f t="shared" si="7"/>
        <v>0</v>
      </c>
      <c r="J38" s="270">
        <f t="shared" si="8"/>
        <v>0</v>
      </c>
      <c r="P38" s="90"/>
    </row>
    <row r="39" spans="1:17" s="89" customFormat="1">
      <c r="A39" s="255">
        <v>29</v>
      </c>
      <c r="B39" s="256" t="s">
        <v>201</v>
      </c>
      <c r="C39" s="257"/>
      <c r="D39" s="258"/>
      <c r="E39" s="219"/>
      <c r="F39" s="259"/>
      <c r="G39" s="219"/>
      <c r="H39" s="228"/>
      <c r="I39" s="229"/>
      <c r="J39" s="229"/>
      <c r="P39" s="90"/>
    </row>
    <row r="40" spans="1:17" s="89" customFormat="1" ht="37.5">
      <c r="A40" s="255">
        <v>30</v>
      </c>
      <c r="B40" s="256" t="s">
        <v>295</v>
      </c>
      <c r="C40" s="257"/>
      <c r="D40" s="258"/>
      <c r="E40" s="219"/>
      <c r="F40" s="259"/>
      <c r="G40" s="219"/>
      <c r="H40" s="228"/>
      <c r="I40" s="229"/>
      <c r="J40" s="229"/>
      <c r="P40" s="90"/>
    </row>
    <row r="41" spans="1:17" s="71" customFormat="1" ht="24" customHeight="1" thickBot="1">
      <c r="A41" s="79"/>
      <c r="B41" s="80" t="s">
        <v>6</v>
      </c>
      <c r="C41" s="100" t="e">
        <f>+C9+C10+C11+C12+#REF!+C13+C14+C15+C16+C17+C18+C19+C20+C21+C22+C23+C24+C25+C26+C27+C28+C29+C32+C33</f>
        <v>#REF!</v>
      </c>
      <c r="D41" s="81">
        <f t="shared" ref="D41:J41" si="9">SUM(D9:D29,D32,D33,D34)</f>
        <v>0</v>
      </c>
      <c r="E41" s="81">
        <f t="shared" si="9"/>
        <v>0</v>
      </c>
      <c r="F41" s="81">
        <f t="shared" si="9"/>
        <v>0</v>
      </c>
      <c r="G41" s="81">
        <f t="shared" si="9"/>
        <v>0</v>
      </c>
      <c r="H41" s="81">
        <f t="shared" si="9"/>
        <v>0</v>
      </c>
      <c r="I41" s="81">
        <f t="shared" si="9"/>
        <v>0</v>
      </c>
      <c r="J41" s="81">
        <f t="shared" si="9"/>
        <v>0</v>
      </c>
      <c r="P41" s="72"/>
    </row>
    <row r="42" spans="1:17" ht="6.75" customHeight="1" thickTop="1">
      <c r="A42" s="43"/>
      <c r="B42" s="82"/>
      <c r="C42" s="101"/>
      <c r="D42" s="83"/>
      <c r="E42" s="83"/>
      <c r="F42" s="83"/>
      <c r="G42" s="83"/>
      <c r="H42" s="84"/>
      <c r="I42" s="83"/>
      <c r="J42" s="83"/>
    </row>
    <row r="43" spans="1:17" ht="16.5" customHeight="1">
      <c r="A43" s="325" t="s">
        <v>5</v>
      </c>
      <c r="C43" s="101"/>
      <c r="D43" s="83"/>
      <c r="E43" s="83"/>
      <c r="F43" s="83"/>
      <c r="G43" s="83"/>
      <c r="H43" s="84"/>
      <c r="I43" s="83"/>
      <c r="J43" s="83"/>
    </row>
    <row r="44" spans="1:17" ht="20.25" customHeight="1">
      <c r="B44" s="323" t="s">
        <v>292</v>
      </c>
      <c r="C44" s="317"/>
      <c r="D44" s="318"/>
      <c r="E44" s="318"/>
      <c r="F44" s="318"/>
      <c r="G44" s="318"/>
      <c r="H44" s="319"/>
      <c r="I44" s="318"/>
      <c r="J44" s="85"/>
      <c r="K44" s="86"/>
      <c r="L44" s="85"/>
      <c r="M44" s="85"/>
      <c r="N44" s="85"/>
      <c r="O44" s="85"/>
      <c r="P44" s="87"/>
      <c r="Q44" s="85"/>
    </row>
    <row r="45" spans="1:17" ht="20.25" customHeight="1">
      <c r="B45" s="323" t="s">
        <v>294</v>
      </c>
      <c r="C45" s="320"/>
      <c r="D45" s="298"/>
      <c r="E45" s="298"/>
      <c r="F45" s="298"/>
      <c r="G45" s="298"/>
      <c r="H45" s="321"/>
      <c r="I45" s="298"/>
    </row>
    <row r="46" spans="1:17" ht="20.25" customHeight="1">
      <c r="B46" s="324" t="s">
        <v>147</v>
      </c>
      <c r="C46" s="320"/>
      <c r="D46" s="298"/>
      <c r="E46" s="298"/>
      <c r="F46" s="298"/>
      <c r="G46" s="298"/>
      <c r="H46" s="321"/>
      <c r="I46" s="298"/>
      <c r="K46" s="56"/>
    </row>
    <row r="47" spans="1:17" ht="20.25" customHeight="1">
      <c r="B47" s="324" t="s">
        <v>293</v>
      </c>
      <c r="C47" s="320"/>
      <c r="D47" s="298"/>
      <c r="E47" s="298"/>
      <c r="F47" s="298"/>
      <c r="G47" s="298"/>
      <c r="H47" s="321"/>
      <c r="I47" s="298"/>
    </row>
    <row r="48" spans="1:17">
      <c r="B48" s="323" t="s">
        <v>165</v>
      </c>
      <c r="C48" s="320"/>
      <c r="D48" s="298"/>
      <c r="E48" s="298"/>
      <c r="F48" s="298"/>
      <c r="G48" s="298"/>
      <c r="H48" s="321"/>
      <c r="I48" s="298"/>
    </row>
    <row r="49" spans="2:9">
      <c r="B49" s="322"/>
      <c r="C49" s="320"/>
      <c r="D49" s="298"/>
      <c r="E49" s="298"/>
      <c r="F49" s="298"/>
      <c r="G49" s="298"/>
      <c r="H49" s="321"/>
      <c r="I49" s="298"/>
    </row>
    <row r="50" spans="2:9">
      <c r="C50" s="320"/>
      <c r="D50" s="298"/>
      <c r="E50" s="298"/>
      <c r="F50" s="298"/>
      <c r="G50" s="298"/>
      <c r="H50" s="321"/>
      <c r="I50" s="298"/>
    </row>
    <row r="52" spans="2:9">
      <c r="E52" s="56"/>
    </row>
    <row r="56" spans="2:9">
      <c r="B56" s="55"/>
    </row>
    <row r="57" spans="2:9">
      <c r="B57" s="55"/>
    </row>
    <row r="58" spans="2:9">
      <c r="B58" s="56"/>
    </row>
    <row r="60" spans="2:9">
      <c r="B60" s="55"/>
    </row>
    <row r="61" spans="2:9">
      <c r="B61" s="55"/>
    </row>
  </sheetData>
  <mergeCells count="2">
    <mergeCell ref="A1:J1"/>
    <mergeCell ref="F3:I3"/>
  </mergeCells>
  <pageMargins left="0.94488188976377963" right="0.51181102362204722" top="1.1811023622047245" bottom="0.9055118110236221" header="0.47244094488188981" footer="0.43307086614173229"/>
  <pageSetup paperSize="9" scale="67" firstPageNumber="2" orientation="portrait" useFirstPageNumber="1" r:id="rId1"/>
  <headerFooter alignWithMargins="0">
    <oddHeader xml:space="preserve">&amp;Rแผ่นที่ &amp;P
</oddHead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showGridLines="0" view="pageBreakPreview" zoomScale="60" zoomScaleNormal="100" workbookViewId="0">
      <selection activeCell="C7" sqref="C7"/>
    </sheetView>
  </sheetViews>
  <sheetFormatPr defaultColWidth="10.6640625" defaultRowHeight="21"/>
  <cols>
    <col min="1" max="1" width="58.33203125" style="130" customWidth="1"/>
    <col min="2" max="2" width="10" style="130" customWidth="1"/>
    <col min="3" max="3" width="24.1640625" style="135" customWidth="1"/>
    <col min="4" max="4" width="23.1640625" style="135" customWidth="1"/>
    <col min="5" max="5" width="17.33203125" style="130" customWidth="1"/>
    <col min="6" max="16384" width="10.6640625" style="130"/>
  </cols>
  <sheetData>
    <row r="1" spans="1:5" ht="28.5" customHeight="1">
      <c r="A1" s="128" t="s">
        <v>289</v>
      </c>
      <c r="B1" s="128"/>
      <c r="C1" s="129"/>
      <c r="D1" s="129"/>
      <c r="E1" s="128"/>
    </row>
    <row r="2" spans="1:5" ht="28.5" customHeight="1">
      <c r="A2" s="441" t="s">
        <v>48</v>
      </c>
      <c r="B2" s="441"/>
      <c r="C2" s="441"/>
      <c r="D2" s="441"/>
      <c r="E2" s="441"/>
    </row>
    <row r="3" spans="1:5" s="132" customFormat="1" ht="24" customHeight="1">
      <c r="A3" s="131"/>
      <c r="C3" s="133"/>
      <c r="D3" s="133"/>
      <c r="E3" s="134" t="s">
        <v>28</v>
      </c>
    </row>
    <row r="4" spans="1:5" ht="13.5" customHeight="1"/>
    <row r="5" spans="1:5" s="131" customFormat="1" ht="26.25" customHeight="1">
      <c r="A5" s="444" t="s">
        <v>16</v>
      </c>
      <c r="B5" s="445"/>
      <c r="C5" s="167" t="s">
        <v>174</v>
      </c>
      <c r="D5" s="168" t="s">
        <v>175</v>
      </c>
      <c r="E5" s="169" t="s">
        <v>32</v>
      </c>
    </row>
    <row r="6" spans="1:5" s="131" customFormat="1" ht="26.25" customHeight="1">
      <c r="A6" s="446"/>
      <c r="B6" s="447"/>
      <c r="C6" s="170" t="s">
        <v>290</v>
      </c>
      <c r="D6" s="176" t="s">
        <v>291</v>
      </c>
      <c r="E6" s="171"/>
    </row>
    <row r="7" spans="1:5" s="136" customFormat="1" ht="28.5" customHeight="1">
      <c r="A7" s="442" t="s">
        <v>172</v>
      </c>
      <c r="B7" s="443"/>
      <c r="C7" s="172">
        <f>+'1-2 ประมาณการเงินต้น+ผลฯ ปี60'!J9</f>
        <v>0</v>
      </c>
      <c r="D7" s="173"/>
      <c r="E7" s="173">
        <f>+C7-D7</f>
        <v>0</v>
      </c>
    </row>
    <row r="8" spans="1:5" ht="30" customHeight="1">
      <c r="A8" s="174" t="s">
        <v>173</v>
      </c>
      <c r="B8" s="175"/>
      <c r="C8" s="137">
        <f>+'1-1'!I10</f>
        <v>0</v>
      </c>
      <c r="D8" s="137"/>
      <c r="E8" s="173">
        <f>+C8-D8</f>
        <v>0</v>
      </c>
    </row>
    <row r="9" spans="1:5">
      <c r="C9" s="138"/>
      <c r="D9" s="138"/>
      <c r="E9" s="139"/>
    </row>
    <row r="10" spans="1:5">
      <c r="C10" s="138"/>
    </row>
    <row r="11" spans="1:5" ht="48.75" customHeight="1">
      <c r="C11" s="138"/>
    </row>
    <row r="12" spans="1:5">
      <c r="C12" s="140"/>
      <c r="D12" s="141"/>
    </row>
    <row r="13" spans="1:5">
      <c r="C13" s="140"/>
      <c r="D13" s="141"/>
    </row>
    <row r="14" spans="1:5">
      <c r="D14" s="141"/>
    </row>
  </sheetData>
  <mergeCells count="3">
    <mergeCell ref="A2:E2"/>
    <mergeCell ref="A7:B7"/>
    <mergeCell ref="A5:B6"/>
  </mergeCells>
  <phoneticPr fontId="15" type="noConversion"/>
  <dataValidations count="2">
    <dataValidation allowBlank="1" showInputMessage="1" showErrorMessage="1" errorTitle="ห้ามแก้ไขข้มูล" error="เป็นสูตรเชื่อมโยงค่ะ" sqref="D15:D455 B4:E4 E14:E455 A14:C455 A7:B7 C5:C7 A4:A5 D5:E9"/>
    <dataValidation allowBlank="1" showInputMessage="1" showErrorMessage="1" errorTitle="ห้ามแก้ไขข้อมูล" error="เป็นสูตรเชื่อมโยงค่ะ" sqref="D12:D14 A456:E65519 A1:B1 B3:E3 A2:A3 F1:IV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rstPageNumber="3" orientation="portrait" useFirstPageNumber="1" r:id="rId1"/>
  <headerFooter alignWithMargins="0">
    <oddHeader>&amp;Rแผ่นที่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view="pageBreakPreview" topLeftCell="A4" zoomScale="110" zoomScaleNormal="85" zoomScaleSheetLayoutView="110" workbookViewId="0">
      <selection activeCell="B14" sqref="B14"/>
    </sheetView>
  </sheetViews>
  <sheetFormatPr defaultColWidth="10.6640625" defaultRowHeight="18.75"/>
  <cols>
    <col min="1" max="1" width="5" style="31" bestFit="1" customWidth="1"/>
    <col min="2" max="2" width="38.33203125" style="31" customWidth="1"/>
    <col min="3" max="3" width="15.5" style="31" customWidth="1"/>
    <col min="4" max="4" width="14.83203125" style="31" customWidth="1"/>
    <col min="5" max="5" width="16.6640625" style="31" customWidth="1"/>
    <col min="6" max="6" width="16.33203125" style="31" customWidth="1"/>
    <col min="7" max="7" width="19.1640625" style="31" customWidth="1"/>
    <col min="8" max="16384" width="10.6640625" style="31"/>
  </cols>
  <sheetData>
    <row r="1" spans="1:8" ht="21" customHeight="1">
      <c r="A1" s="426" t="s">
        <v>363</v>
      </c>
      <c r="B1" s="426"/>
      <c r="C1" s="426"/>
      <c r="D1" s="426"/>
      <c r="E1" s="426"/>
      <c r="F1" s="426"/>
      <c r="G1" s="426"/>
    </row>
    <row r="2" spans="1:8" ht="21" customHeight="1">
      <c r="A2" s="426" t="s">
        <v>364</v>
      </c>
      <c r="B2" s="426"/>
      <c r="C2" s="426"/>
      <c r="D2" s="426"/>
      <c r="E2" s="426"/>
      <c r="F2" s="426"/>
      <c r="G2" s="426"/>
    </row>
    <row r="3" spans="1:8">
      <c r="A3" s="448" t="s">
        <v>378</v>
      </c>
      <c r="B3" s="448"/>
      <c r="C3" s="448"/>
      <c r="D3" s="448"/>
      <c r="E3" s="448"/>
      <c r="F3" s="448"/>
      <c r="G3" s="448"/>
    </row>
    <row r="4" spans="1:8" ht="21" customHeight="1">
      <c r="A4" s="419"/>
      <c r="B4" s="419"/>
      <c r="C4" s="419"/>
      <c r="D4" s="419"/>
      <c r="E4" s="420"/>
      <c r="F4" s="420"/>
      <c r="G4" s="420"/>
    </row>
    <row r="5" spans="1:8" s="59" customFormat="1" ht="19.5" customHeight="1">
      <c r="A5" s="58"/>
      <c r="B5" s="58"/>
      <c r="C5" s="58"/>
      <c r="D5" s="58"/>
      <c r="E5" s="449" t="s">
        <v>368</v>
      </c>
      <c r="F5" s="450"/>
      <c r="G5" s="451"/>
    </row>
    <row r="6" spans="1:8" s="59" customFormat="1" ht="19.5" customHeight="1">
      <c r="A6" s="58"/>
      <c r="B6" s="58"/>
      <c r="C6" s="58" t="s">
        <v>52</v>
      </c>
      <c r="D6" s="58" t="s">
        <v>52</v>
      </c>
      <c r="E6" s="58" t="s">
        <v>54</v>
      </c>
      <c r="F6" s="186"/>
      <c r="G6" s="385" t="s">
        <v>349</v>
      </c>
    </row>
    <row r="7" spans="1:8" s="64" customFormat="1" ht="19.5" customHeight="1">
      <c r="A7" s="61" t="s">
        <v>56</v>
      </c>
      <c r="B7" s="61" t="s">
        <v>57</v>
      </c>
      <c r="C7" s="61" t="s">
        <v>324</v>
      </c>
      <c r="D7" s="61" t="s">
        <v>325</v>
      </c>
      <c r="E7" s="61" t="s">
        <v>61</v>
      </c>
      <c r="F7" s="61" t="s">
        <v>62</v>
      </c>
      <c r="G7" s="385" t="s">
        <v>64</v>
      </c>
    </row>
    <row r="8" spans="1:8" s="64" customFormat="1" ht="19.5" customHeight="1">
      <c r="A8" s="61"/>
      <c r="B8" s="61"/>
      <c r="C8" s="105"/>
      <c r="D8" s="105" t="s">
        <v>366</v>
      </c>
      <c r="E8" s="61" t="s">
        <v>367</v>
      </c>
      <c r="F8" s="105"/>
      <c r="G8" s="410" t="s">
        <v>365</v>
      </c>
    </row>
    <row r="9" spans="1:8" s="70" customFormat="1" ht="19.5" customHeight="1">
      <c r="A9" s="106"/>
      <c r="B9" s="391" t="s">
        <v>326</v>
      </c>
      <c r="C9" s="105" t="s">
        <v>327</v>
      </c>
      <c r="D9" s="105" t="s">
        <v>328</v>
      </c>
      <c r="E9" s="311" t="s">
        <v>329</v>
      </c>
      <c r="F9" s="105" t="s">
        <v>350</v>
      </c>
      <c r="G9" s="385" t="s">
        <v>351</v>
      </c>
    </row>
    <row r="10" spans="1:8" s="297" customFormat="1" ht="15.75" customHeight="1">
      <c r="A10" s="292"/>
      <c r="B10" s="292"/>
      <c r="C10" s="292"/>
      <c r="D10" s="294"/>
      <c r="E10" s="312"/>
      <c r="F10" s="294"/>
      <c r="G10" s="386"/>
    </row>
    <row r="11" spans="1:8" s="71" customFormat="1" ht="16.5" customHeight="1">
      <c r="A11" s="392">
        <v>1</v>
      </c>
      <c r="B11" s="375" t="s">
        <v>319</v>
      </c>
      <c r="C11" s="375"/>
      <c r="D11" s="376"/>
      <c r="E11" s="376">
        <v>0</v>
      </c>
      <c r="F11" s="377"/>
      <c r="G11" s="378">
        <f>D11+E11+F11</f>
        <v>0</v>
      </c>
      <c r="H11" s="75"/>
    </row>
    <row r="12" spans="1:8" s="71" customFormat="1" ht="16.5" customHeight="1">
      <c r="A12" s="387">
        <v>2</v>
      </c>
      <c r="B12" s="241" t="s">
        <v>319</v>
      </c>
      <c r="C12" s="241"/>
      <c r="D12" s="242"/>
      <c r="E12" s="242">
        <f t="shared" ref="E12:E13" si="0">+D12*0.75%</f>
        <v>0</v>
      </c>
      <c r="F12" s="243"/>
      <c r="G12" s="244">
        <f t="shared" ref="G12:G13" si="1">D12+E12+F12</f>
        <v>0</v>
      </c>
    </row>
    <row r="13" spans="1:8" s="71" customFormat="1" ht="16.5" customHeight="1">
      <c r="A13" s="387">
        <v>3</v>
      </c>
      <c r="B13" s="241" t="s">
        <v>319</v>
      </c>
      <c r="C13" s="241"/>
      <c r="D13" s="242"/>
      <c r="E13" s="242">
        <f t="shared" si="0"/>
        <v>0</v>
      </c>
      <c r="F13" s="243"/>
      <c r="G13" s="244">
        <f t="shared" si="1"/>
        <v>0</v>
      </c>
    </row>
    <row r="14" spans="1:8" s="71" customFormat="1" ht="16.5" customHeight="1">
      <c r="A14" s="387"/>
      <c r="B14" s="241" t="s">
        <v>381</v>
      </c>
      <c r="C14" s="241"/>
      <c r="D14" s="242"/>
      <c r="E14" s="245"/>
      <c r="F14" s="243"/>
      <c r="G14" s="244"/>
    </row>
    <row r="15" spans="1:8" s="71" customFormat="1" ht="16.5" customHeight="1">
      <c r="A15" s="387"/>
      <c r="B15" s="241"/>
      <c r="C15" s="241"/>
      <c r="D15" s="242"/>
      <c r="E15" s="242"/>
      <c r="F15" s="243"/>
      <c r="G15" s="244"/>
    </row>
    <row r="16" spans="1:8" s="71" customFormat="1" ht="16.5" customHeight="1">
      <c r="A16" s="387"/>
      <c r="B16" s="241"/>
      <c r="C16" s="241"/>
      <c r="D16" s="242"/>
      <c r="E16" s="242"/>
      <c r="F16" s="243"/>
      <c r="G16" s="244"/>
    </row>
    <row r="17" spans="1:7" s="71" customFormat="1" ht="16.5" customHeight="1">
      <c r="A17" s="387"/>
      <c r="B17" s="241"/>
      <c r="C17" s="241"/>
      <c r="D17" s="242"/>
      <c r="E17" s="245"/>
      <c r="F17" s="243"/>
      <c r="G17" s="244"/>
    </row>
    <row r="18" spans="1:7" s="71" customFormat="1" ht="16.5" customHeight="1">
      <c r="A18" s="387"/>
      <c r="B18" s="241"/>
      <c r="C18" s="241"/>
      <c r="D18" s="242"/>
      <c r="E18" s="242"/>
      <c r="F18" s="243"/>
      <c r="G18" s="244"/>
    </row>
    <row r="19" spans="1:7" s="71" customFormat="1" ht="16.5" customHeight="1">
      <c r="A19" s="387"/>
      <c r="B19" s="241"/>
      <c r="C19" s="241"/>
      <c r="D19" s="242"/>
      <c r="E19" s="242"/>
      <c r="F19" s="243"/>
      <c r="G19" s="244"/>
    </row>
    <row r="20" spans="1:7" s="71" customFormat="1" ht="16.5" customHeight="1">
      <c r="A20" s="387"/>
      <c r="B20" s="241"/>
      <c r="C20" s="241"/>
      <c r="D20" s="242"/>
      <c r="E20" s="245"/>
      <c r="F20" s="243"/>
      <c r="G20" s="244"/>
    </row>
    <row r="21" spans="1:7" s="71" customFormat="1" ht="16.5" customHeight="1">
      <c r="A21" s="387"/>
      <c r="B21" s="241"/>
      <c r="C21" s="241"/>
      <c r="D21" s="242"/>
      <c r="E21" s="242"/>
      <c r="F21" s="243"/>
      <c r="G21" s="244"/>
    </row>
    <row r="22" spans="1:7" s="71" customFormat="1" ht="15.75" customHeight="1">
      <c r="A22" s="388"/>
      <c r="B22" s="389" t="s">
        <v>6</v>
      </c>
      <c r="C22" s="389"/>
      <c r="D22" s="390">
        <f t="shared" ref="D22:G22" si="2">SUM(D11:D21)</f>
        <v>0</v>
      </c>
      <c r="E22" s="390">
        <f t="shared" si="2"/>
        <v>0</v>
      </c>
      <c r="F22" s="390">
        <f t="shared" si="2"/>
        <v>0</v>
      </c>
      <c r="G22" s="390">
        <f t="shared" si="2"/>
        <v>0</v>
      </c>
    </row>
    <row r="23" spans="1:7" ht="2.25" customHeight="1">
      <c r="A23" s="43"/>
      <c r="B23" s="82"/>
      <c r="C23" s="82"/>
      <c r="D23" s="83"/>
      <c r="E23" s="83"/>
      <c r="F23" s="83"/>
      <c r="G23" s="83"/>
    </row>
    <row r="24" spans="1:7" s="298" customFormat="1" ht="15" customHeight="1">
      <c r="B24" s="437" t="s">
        <v>278</v>
      </c>
      <c r="C24" s="437"/>
      <c r="D24" s="433"/>
      <c r="E24" s="433"/>
      <c r="F24" s="433"/>
      <c r="G24" s="433"/>
    </row>
    <row r="25" spans="1:7" s="298" customFormat="1" ht="15" customHeight="1">
      <c r="B25" s="438" t="s">
        <v>323</v>
      </c>
      <c r="C25" s="438"/>
      <c r="D25" s="438"/>
      <c r="E25" s="438"/>
      <c r="F25" s="438"/>
      <c r="G25" s="438"/>
    </row>
    <row r="26" spans="1:7" s="298" customFormat="1" ht="15" customHeight="1">
      <c r="B26" s="433" t="s">
        <v>279</v>
      </c>
      <c r="C26" s="433"/>
      <c r="D26" s="433"/>
      <c r="E26" s="433"/>
      <c r="F26" s="433"/>
      <c r="G26" s="433"/>
    </row>
  </sheetData>
  <mergeCells count="7">
    <mergeCell ref="B26:G26"/>
    <mergeCell ref="A1:G1"/>
    <mergeCell ref="A2:G2"/>
    <mergeCell ref="A3:G3"/>
    <mergeCell ref="E5:G5"/>
    <mergeCell ref="B24:G24"/>
    <mergeCell ref="B25:G25"/>
  </mergeCells>
  <pageMargins left="0.94488188976377963" right="0.51181102362204722" top="1.1811023622047245" bottom="0.9055118110236221" header="0.47244094488188981" footer="0.43307086614173229"/>
  <pageSetup paperSize="9" scale="8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view="pageBreakPreview" zoomScale="110" zoomScaleNormal="85" zoomScaleSheetLayoutView="110" workbookViewId="0">
      <selection activeCell="E8" sqref="E8"/>
    </sheetView>
  </sheetViews>
  <sheetFormatPr defaultColWidth="10.6640625" defaultRowHeight="18.75"/>
  <cols>
    <col min="1" max="1" width="5" style="31" bestFit="1" customWidth="1"/>
    <col min="2" max="2" width="38.33203125" style="31" customWidth="1"/>
    <col min="3" max="3" width="15.5" style="31" customWidth="1"/>
    <col min="4" max="4" width="14.83203125" style="31" customWidth="1"/>
    <col min="5" max="5" width="16.6640625" style="31" customWidth="1"/>
    <col min="6" max="6" width="16.33203125" style="31" customWidth="1"/>
    <col min="7" max="7" width="19.1640625" style="31" customWidth="1"/>
    <col min="8" max="16384" width="10.6640625" style="31"/>
  </cols>
  <sheetData>
    <row r="1" spans="1:8" ht="21" customHeight="1">
      <c r="A1" s="426" t="s">
        <v>363</v>
      </c>
      <c r="B1" s="426"/>
      <c r="C1" s="426"/>
      <c r="D1" s="426"/>
      <c r="E1" s="426"/>
      <c r="F1" s="426"/>
      <c r="G1" s="426"/>
    </row>
    <row r="2" spans="1:8" ht="21" customHeight="1">
      <c r="A2" s="426" t="s">
        <v>364</v>
      </c>
      <c r="B2" s="426"/>
      <c r="C2" s="426"/>
      <c r="D2" s="426"/>
      <c r="E2" s="426"/>
      <c r="F2" s="426"/>
      <c r="G2" s="426"/>
    </row>
    <row r="3" spans="1:8">
      <c r="A3" s="452" t="s">
        <v>379</v>
      </c>
      <c r="B3" s="452"/>
      <c r="C3" s="452"/>
      <c r="D3" s="452"/>
      <c r="E3" s="452"/>
      <c r="F3" s="452"/>
      <c r="G3" s="452"/>
    </row>
    <row r="4" spans="1:8" ht="21" customHeight="1">
      <c r="A4" s="408"/>
      <c r="B4" s="408"/>
      <c r="C4" s="408"/>
      <c r="D4" s="408"/>
      <c r="E4" s="409"/>
      <c r="F4" s="409"/>
      <c r="G4" s="409"/>
    </row>
    <row r="5" spans="1:8" s="59" customFormat="1" ht="19.5" customHeight="1">
      <c r="A5" s="58"/>
      <c r="B5" s="58"/>
      <c r="C5" s="58"/>
      <c r="D5" s="58"/>
      <c r="E5" s="449" t="s">
        <v>368</v>
      </c>
      <c r="F5" s="450"/>
      <c r="G5" s="451"/>
    </row>
    <row r="6" spans="1:8" s="59" customFormat="1" ht="19.5" customHeight="1">
      <c r="A6" s="58"/>
      <c r="B6" s="58"/>
      <c r="C6" s="58" t="s">
        <v>52</v>
      </c>
      <c r="D6" s="58" t="s">
        <v>52</v>
      </c>
      <c r="E6" s="58" t="s">
        <v>54</v>
      </c>
      <c r="F6" s="186"/>
      <c r="G6" s="385" t="s">
        <v>349</v>
      </c>
    </row>
    <row r="7" spans="1:8" s="64" customFormat="1" ht="19.5" customHeight="1">
      <c r="A7" s="61" t="s">
        <v>56</v>
      </c>
      <c r="B7" s="61" t="s">
        <v>57</v>
      </c>
      <c r="C7" s="61" t="s">
        <v>324</v>
      </c>
      <c r="D7" s="61" t="s">
        <v>325</v>
      </c>
      <c r="E7" s="61" t="s">
        <v>61</v>
      </c>
      <c r="F7" s="61" t="s">
        <v>62</v>
      </c>
      <c r="G7" s="385" t="s">
        <v>64</v>
      </c>
    </row>
    <row r="8" spans="1:8" s="64" customFormat="1" ht="19.5" customHeight="1">
      <c r="A8" s="61"/>
      <c r="B8" s="61"/>
      <c r="C8" s="105"/>
      <c r="D8" s="105" t="s">
        <v>366</v>
      </c>
      <c r="E8" s="61" t="s">
        <v>367</v>
      </c>
      <c r="F8" s="105"/>
      <c r="G8" s="410" t="s">
        <v>365</v>
      </c>
    </row>
    <row r="9" spans="1:8" s="70" customFormat="1" ht="19.5" customHeight="1">
      <c r="A9" s="106"/>
      <c r="B9" s="391" t="s">
        <v>326</v>
      </c>
      <c r="C9" s="105" t="s">
        <v>327</v>
      </c>
      <c r="D9" s="105" t="s">
        <v>328</v>
      </c>
      <c r="E9" s="311" t="s">
        <v>329</v>
      </c>
      <c r="F9" s="105" t="s">
        <v>350</v>
      </c>
      <c r="G9" s="385" t="s">
        <v>351</v>
      </c>
    </row>
    <row r="10" spans="1:8" s="297" customFormat="1" ht="15.75" customHeight="1">
      <c r="A10" s="292"/>
      <c r="B10" s="292"/>
      <c r="C10" s="292"/>
      <c r="D10" s="294"/>
      <c r="E10" s="312"/>
      <c r="F10" s="294"/>
      <c r="G10" s="386"/>
    </row>
    <row r="11" spans="1:8" s="71" customFormat="1" ht="16.5" customHeight="1">
      <c r="A11" s="392">
        <v>1</v>
      </c>
      <c r="B11" s="375" t="s">
        <v>319</v>
      </c>
      <c r="C11" s="375">
        <v>0</v>
      </c>
      <c r="D11" s="376">
        <v>0</v>
      </c>
      <c r="E11" s="376">
        <v>0</v>
      </c>
      <c r="F11" s="377"/>
      <c r="G11" s="378">
        <f>D11+E11+F11</f>
        <v>0</v>
      </c>
      <c r="H11" s="75"/>
    </row>
    <row r="12" spans="1:8" s="71" customFormat="1" ht="16.5" customHeight="1">
      <c r="A12" s="387">
        <v>2</v>
      </c>
      <c r="B12" s="241" t="s">
        <v>319</v>
      </c>
      <c r="C12" s="241"/>
      <c r="D12" s="242"/>
      <c r="E12" s="242">
        <f t="shared" ref="E12:E13" si="0">+D12*0.75%</f>
        <v>0</v>
      </c>
      <c r="F12" s="243"/>
      <c r="G12" s="244">
        <f t="shared" ref="G12:G13" si="1">D12+E12+F12</f>
        <v>0</v>
      </c>
    </row>
    <row r="13" spans="1:8" s="71" customFormat="1" ht="16.5" customHeight="1">
      <c r="A13" s="387">
        <v>3</v>
      </c>
      <c r="B13" s="241" t="s">
        <v>319</v>
      </c>
      <c r="C13" s="241"/>
      <c r="D13" s="242"/>
      <c r="E13" s="242">
        <f t="shared" si="0"/>
        <v>0</v>
      </c>
      <c r="F13" s="243"/>
      <c r="G13" s="244">
        <f t="shared" si="1"/>
        <v>0</v>
      </c>
    </row>
    <row r="14" spans="1:8" s="71" customFormat="1" ht="16.5" customHeight="1">
      <c r="A14" s="387"/>
      <c r="B14" s="241" t="s">
        <v>381</v>
      </c>
      <c r="C14" s="241"/>
      <c r="D14" s="242"/>
      <c r="E14" s="245"/>
      <c r="F14" s="243"/>
      <c r="G14" s="244"/>
    </row>
    <row r="15" spans="1:8" s="71" customFormat="1" ht="16.5" customHeight="1">
      <c r="A15" s="387"/>
      <c r="B15" s="241"/>
      <c r="C15" s="241"/>
      <c r="D15" s="242"/>
      <c r="E15" s="242"/>
      <c r="F15" s="243"/>
      <c r="G15" s="244"/>
    </row>
    <row r="16" spans="1:8" s="71" customFormat="1" ht="16.5" customHeight="1">
      <c r="A16" s="387"/>
      <c r="B16" s="241"/>
      <c r="C16" s="241"/>
      <c r="D16" s="242"/>
      <c r="E16" s="242"/>
      <c r="F16" s="243"/>
      <c r="G16" s="244"/>
    </row>
    <row r="17" spans="1:7" s="71" customFormat="1" ht="16.5" customHeight="1">
      <c r="A17" s="387"/>
      <c r="B17" s="241"/>
      <c r="C17" s="241"/>
      <c r="D17" s="242"/>
      <c r="E17" s="245"/>
      <c r="F17" s="243"/>
      <c r="G17" s="244"/>
    </row>
    <row r="18" spans="1:7" s="71" customFormat="1" ht="16.5" customHeight="1">
      <c r="A18" s="387"/>
      <c r="B18" s="241"/>
      <c r="C18" s="241"/>
      <c r="D18" s="242"/>
      <c r="E18" s="242"/>
      <c r="F18" s="243"/>
      <c r="G18" s="244"/>
    </row>
    <row r="19" spans="1:7" s="71" customFormat="1" ht="16.5" customHeight="1">
      <c r="A19" s="387"/>
      <c r="B19" s="241"/>
      <c r="C19" s="241"/>
      <c r="D19" s="242"/>
      <c r="E19" s="242"/>
      <c r="F19" s="243"/>
      <c r="G19" s="244"/>
    </row>
    <row r="20" spans="1:7" s="71" customFormat="1" ht="16.5" customHeight="1">
      <c r="A20" s="387"/>
      <c r="B20" s="241"/>
      <c r="C20" s="241"/>
      <c r="D20" s="242"/>
      <c r="E20" s="245"/>
      <c r="F20" s="243"/>
      <c r="G20" s="244"/>
    </row>
    <row r="21" spans="1:7" s="71" customFormat="1" ht="16.5" customHeight="1">
      <c r="A21" s="387"/>
      <c r="B21" s="241"/>
      <c r="C21" s="241"/>
      <c r="D21" s="242"/>
      <c r="E21" s="242"/>
      <c r="F21" s="243"/>
      <c r="G21" s="244"/>
    </row>
    <row r="22" spans="1:7" s="71" customFormat="1" ht="15.75" customHeight="1">
      <c r="A22" s="388"/>
      <c r="B22" s="389" t="s">
        <v>6</v>
      </c>
      <c r="C22" s="389"/>
      <c r="D22" s="390">
        <f t="shared" ref="D22:G22" si="2">SUM(D11:D21)</f>
        <v>0</v>
      </c>
      <c r="E22" s="390">
        <f t="shared" si="2"/>
        <v>0</v>
      </c>
      <c r="F22" s="390">
        <f t="shared" si="2"/>
        <v>0</v>
      </c>
      <c r="G22" s="390">
        <f t="shared" si="2"/>
        <v>0</v>
      </c>
    </row>
    <row r="23" spans="1:7" ht="2.25" customHeight="1">
      <c r="A23" s="43"/>
      <c r="B23" s="82"/>
      <c r="C23" s="82"/>
      <c r="D23" s="83"/>
      <c r="E23" s="83"/>
      <c r="F23" s="83"/>
      <c r="G23" s="83"/>
    </row>
    <row r="24" spans="1:7" s="298" customFormat="1" ht="15" customHeight="1">
      <c r="B24" s="437" t="s">
        <v>278</v>
      </c>
      <c r="C24" s="437"/>
      <c r="D24" s="433"/>
      <c r="E24" s="433"/>
      <c r="F24" s="433"/>
      <c r="G24" s="433"/>
    </row>
    <row r="25" spans="1:7" s="298" customFormat="1" ht="15" customHeight="1">
      <c r="B25" s="438" t="s">
        <v>323</v>
      </c>
      <c r="C25" s="438"/>
      <c r="D25" s="438"/>
      <c r="E25" s="438"/>
      <c r="F25" s="438"/>
      <c r="G25" s="438"/>
    </row>
    <row r="26" spans="1:7" s="298" customFormat="1" ht="15" customHeight="1">
      <c r="B26" s="433" t="s">
        <v>279</v>
      </c>
      <c r="C26" s="433"/>
      <c r="D26" s="433"/>
      <c r="E26" s="433"/>
      <c r="F26" s="433"/>
      <c r="G26" s="433"/>
    </row>
  </sheetData>
  <mergeCells count="7">
    <mergeCell ref="B26:G26"/>
    <mergeCell ref="A1:G1"/>
    <mergeCell ref="E5:G5"/>
    <mergeCell ref="B24:G24"/>
    <mergeCell ref="B25:G25"/>
    <mergeCell ref="A2:G2"/>
    <mergeCell ref="A3:G3"/>
  </mergeCells>
  <pageMargins left="0.94488188976377963" right="0.51181102362204722" top="1.1811023622047245" bottom="0.9055118110236221" header="0.47244094488188981" footer="0.43307086614173229"/>
  <pageSetup paperSize="9" scale="8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60"/>
  <sheetViews>
    <sheetView showGridLines="0" view="pageBreakPreview" zoomScale="80" zoomScaleNormal="100" zoomScaleSheetLayoutView="80" workbookViewId="0">
      <pane ySplit="5" topLeftCell="A6" activePane="bottomLeft" state="frozen"/>
      <selection activeCell="B14" sqref="B14"/>
      <selection pane="bottomLeft" activeCell="L15" sqref="L15"/>
    </sheetView>
  </sheetViews>
  <sheetFormatPr defaultRowHeight="21"/>
  <cols>
    <col min="1" max="1" width="7" style="326" customWidth="1"/>
    <col min="2" max="2" width="53.1640625" style="326" customWidth="1"/>
    <col min="3" max="3" width="18" style="326" customWidth="1"/>
    <col min="4" max="4" width="15" style="359" customWidth="1"/>
    <col min="5" max="12" width="13.83203125" style="359" customWidth="1"/>
    <col min="13" max="14" width="15" style="359" customWidth="1"/>
    <col min="15" max="15" width="13.83203125" style="326" customWidth="1"/>
    <col min="16" max="16" width="29.33203125" style="326" customWidth="1"/>
    <col min="17" max="16384" width="9.33203125" style="326"/>
  </cols>
  <sheetData>
    <row r="1" spans="1:14" ht="23.25">
      <c r="A1" s="464" t="s">
        <v>369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ht="22.5" customHeight="1">
      <c r="A2" s="465" t="s">
        <v>374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ht="14.25" customHeight="1">
      <c r="A3" s="327"/>
      <c r="B3" s="327"/>
      <c r="C3" s="32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s="331" customFormat="1" ht="21" customHeight="1">
      <c r="A4" s="330" t="s">
        <v>296</v>
      </c>
      <c r="B4" s="466" t="s">
        <v>57</v>
      </c>
      <c r="C4" s="380"/>
      <c r="D4" s="462" t="s">
        <v>20</v>
      </c>
      <c r="E4" s="457" t="s">
        <v>21</v>
      </c>
      <c r="F4" s="458"/>
      <c r="G4" s="458"/>
      <c r="H4" s="458"/>
      <c r="I4" s="459"/>
      <c r="J4" s="454" t="s">
        <v>22</v>
      </c>
      <c r="K4" s="455"/>
      <c r="L4" s="456"/>
      <c r="M4" s="460" t="s">
        <v>358</v>
      </c>
      <c r="N4" s="462" t="s">
        <v>23</v>
      </c>
    </row>
    <row r="5" spans="1:14" s="335" customFormat="1" ht="37.5">
      <c r="A5" s="381" t="s">
        <v>56</v>
      </c>
      <c r="B5" s="467"/>
      <c r="C5" s="381" t="s">
        <v>25</v>
      </c>
      <c r="D5" s="463"/>
      <c r="E5" s="384" t="s">
        <v>352</v>
      </c>
      <c r="F5" s="383" t="s">
        <v>353</v>
      </c>
      <c r="G5" s="383" t="s">
        <v>354</v>
      </c>
      <c r="H5" s="411" t="s">
        <v>355</v>
      </c>
      <c r="I5" s="382" t="s">
        <v>6</v>
      </c>
      <c r="J5" s="383" t="s">
        <v>356</v>
      </c>
      <c r="K5" s="383" t="s">
        <v>357</v>
      </c>
      <c r="L5" s="383" t="s">
        <v>6</v>
      </c>
      <c r="M5" s="461"/>
      <c r="N5" s="463"/>
    </row>
    <row r="6" spans="1:14" s="335" customFormat="1" ht="29.25" customHeight="1">
      <c r="A6" s="398" t="s">
        <v>297</v>
      </c>
      <c r="B6" s="398"/>
      <c r="C6" s="413">
        <f>SUM(C7:C11)</f>
        <v>0</v>
      </c>
      <c r="D6" s="402">
        <f>SUM(D7:D11)</f>
        <v>0</v>
      </c>
      <c r="E6" s="402">
        <f t="shared" ref="E6:F6" si="0">SUM(E7:E11)</f>
        <v>0</v>
      </c>
      <c r="F6" s="402">
        <f t="shared" si="0"/>
        <v>0</v>
      </c>
      <c r="G6" s="402"/>
      <c r="H6" s="402"/>
      <c r="I6" s="402"/>
      <c r="J6" s="402"/>
      <c r="K6" s="402"/>
      <c r="L6" s="402"/>
      <c r="M6" s="402"/>
      <c r="N6" s="402"/>
    </row>
    <row r="7" spans="1:14" s="340" customFormat="1" ht="23.1" customHeight="1">
      <c r="A7" s="336">
        <v>1</v>
      </c>
      <c r="B7" s="337" t="s">
        <v>319</v>
      </c>
      <c r="C7" s="412">
        <f>SUM(D7,I7,L7,M7,N7)</f>
        <v>0</v>
      </c>
      <c r="D7" s="338"/>
      <c r="E7" s="338"/>
      <c r="F7" s="338"/>
      <c r="G7" s="338"/>
      <c r="H7" s="338"/>
      <c r="I7" s="338">
        <f>SUM(E7:H7)</f>
        <v>0</v>
      </c>
      <c r="J7" s="338"/>
      <c r="K7" s="338"/>
      <c r="L7" s="338">
        <f>SUM(J7:K7)</f>
        <v>0</v>
      </c>
      <c r="M7" s="338"/>
      <c r="N7" s="338"/>
    </row>
    <row r="8" spans="1:14" s="340" customFormat="1" ht="23.1" customHeight="1">
      <c r="A8" s="336">
        <v>2</v>
      </c>
      <c r="B8" s="337" t="s">
        <v>319</v>
      </c>
      <c r="C8" s="412">
        <f t="shared" ref="C8:C15" si="1">SUM(D8,I8,L8,M8,N8)</f>
        <v>0</v>
      </c>
      <c r="D8" s="338"/>
      <c r="E8" s="338"/>
      <c r="F8" s="338"/>
      <c r="G8" s="338"/>
      <c r="H8" s="338"/>
      <c r="I8" s="338">
        <f t="shared" ref="I8:I15" si="2">SUM(E8:H8)</f>
        <v>0</v>
      </c>
      <c r="J8" s="338"/>
      <c r="K8" s="338"/>
      <c r="L8" s="338">
        <f t="shared" ref="L8:L15" si="3">SUM(J8:K8)</f>
        <v>0</v>
      </c>
      <c r="M8" s="338"/>
      <c r="N8" s="338"/>
    </row>
    <row r="9" spans="1:14" s="340" customFormat="1" ht="23.1" customHeight="1">
      <c r="A9" s="336">
        <v>3</v>
      </c>
      <c r="B9" s="337" t="s">
        <v>319</v>
      </c>
      <c r="C9" s="412">
        <f t="shared" si="1"/>
        <v>0</v>
      </c>
      <c r="D9" s="338"/>
      <c r="E9" s="338"/>
      <c r="F9" s="338"/>
      <c r="G9" s="338"/>
      <c r="H9" s="338"/>
      <c r="I9" s="338">
        <f t="shared" si="2"/>
        <v>0</v>
      </c>
      <c r="J9" s="338"/>
      <c r="K9" s="338"/>
      <c r="L9" s="338">
        <f t="shared" si="3"/>
        <v>0</v>
      </c>
      <c r="M9" s="338"/>
      <c r="N9" s="338"/>
    </row>
    <row r="10" spans="1:14" s="340" customFormat="1" ht="23.1" customHeight="1">
      <c r="A10" s="336"/>
      <c r="B10" s="337"/>
      <c r="C10" s="412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</row>
    <row r="11" spans="1:14" s="340" customFormat="1" ht="23.1" customHeight="1">
      <c r="A11" s="336"/>
      <c r="B11" s="337"/>
      <c r="C11" s="412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</row>
    <row r="12" spans="1:14" s="335" customFormat="1" ht="29.25" customHeight="1">
      <c r="A12" s="398" t="s">
        <v>298</v>
      </c>
      <c r="B12" s="398"/>
      <c r="C12" s="413">
        <f>SUM(C13:C17)</f>
        <v>0</v>
      </c>
      <c r="D12" s="402">
        <f>SUM(D13:D17)</f>
        <v>0</v>
      </c>
      <c r="E12" s="402">
        <f>SUM(E13:E17)</f>
        <v>0</v>
      </c>
      <c r="F12" s="402">
        <f>SUM(F13:F17)</f>
        <v>0</v>
      </c>
      <c r="G12" s="402"/>
      <c r="H12" s="402"/>
      <c r="I12" s="402"/>
      <c r="J12" s="402"/>
      <c r="K12" s="402"/>
      <c r="L12" s="402"/>
      <c r="M12" s="402"/>
      <c r="N12" s="402"/>
    </row>
    <row r="13" spans="1:14" s="340" customFormat="1" ht="23.1" customHeight="1">
      <c r="A13" s="336">
        <v>1</v>
      </c>
      <c r="B13" s="337" t="s">
        <v>319</v>
      </c>
      <c r="C13" s="412">
        <f t="shared" si="1"/>
        <v>0</v>
      </c>
      <c r="D13" s="338">
        <v>0</v>
      </c>
      <c r="E13" s="338">
        <v>0</v>
      </c>
      <c r="F13" s="338">
        <v>0</v>
      </c>
      <c r="G13" s="338"/>
      <c r="H13" s="338"/>
      <c r="I13" s="338">
        <f t="shared" si="2"/>
        <v>0</v>
      </c>
      <c r="J13" s="338"/>
      <c r="K13" s="338"/>
      <c r="L13" s="338">
        <f t="shared" si="3"/>
        <v>0</v>
      </c>
      <c r="M13" s="338"/>
      <c r="N13" s="338"/>
    </row>
    <row r="14" spans="1:14" s="340" customFormat="1" ht="23.1" customHeight="1">
      <c r="A14" s="336">
        <v>2</v>
      </c>
      <c r="B14" s="337" t="s">
        <v>381</v>
      </c>
      <c r="C14" s="412">
        <f t="shared" si="1"/>
        <v>0</v>
      </c>
      <c r="D14" s="338">
        <v>0</v>
      </c>
      <c r="E14" s="338">
        <v>0</v>
      </c>
      <c r="F14" s="338">
        <v>0</v>
      </c>
      <c r="G14" s="338"/>
      <c r="H14" s="338"/>
      <c r="I14" s="338">
        <f t="shared" si="2"/>
        <v>0</v>
      </c>
      <c r="J14" s="338"/>
      <c r="K14" s="338"/>
      <c r="L14" s="338">
        <f t="shared" si="3"/>
        <v>0</v>
      </c>
      <c r="M14" s="338"/>
      <c r="N14" s="338"/>
    </row>
    <row r="15" spans="1:14" s="340" customFormat="1" ht="23.1" customHeight="1">
      <c r="A15" s="336">
        <v>3</v>
      </c>
      <c r="B15" s="337" t="s">
        <v>319</v>
      </c>
      <c r="C15" s="412">
        <f t="shared" si="1"/>
        <v>0</v>
      </c>
      <c r="D15" s="341">
        <v>0</v>
      </c>
      <c r="E15" s="341">
        <v>0</v>
      </c>
      <c r="F15" s="341">
        <v>0</v>
      </c>
      <c r="G15" s="341"/>
      <c r="H15" s="341"/>
      <c r="I15" s="338">
        <f t="shared" si="2"/>
        <v>0</v>
      </c>
      <c r="J15" s="341"/>
      <c r="K15" s="341"/>
      <c r="L15" s="338">
        <f t="shared" si="3"/>
        <v>0</v>
      </c>
      <c r="M15" s="341"/>
      <c r="N15" s="341"/>
    </row>
    <row r="16" spans="1:14" s="340" customFormat="1" ht="23.1" customHeight="1">
      <c r="A16" s="336"/>
      <c r="B16" s="337"/>
      <c r="C16" s="412"/>
      <c r="D16" s="341"/>
      <c r="E16" s="341"/>
      <c r="F16" s="341"/>
      <c r="G16" s="341"/>
      <c r="H16" s="341"/>
      <c r="I16" s="338"/>
      <c r="J16" s="341"/>
      <c r="K16" s="341"/>
      <c r="L16" s="338"/>
      <c r="M16" s="341"/>
      <c r="N16" s="341"/>
    </row>
    <row r="17" spans="1:18" s="340" customFormat="1" ht="23.1" customHeight="1">
      <c r="A17" s="336"/>
      <c r="B17" s="337"/>
      <c r="C17" s="412"/>
      <c r="D17" s="341"/>
      <c r="E17" s="341"/>
      <c r="F17" s="341"/>
      <c r="G17" s="341"/>
      <c r="H17" s="341"/>
      <c r="I17" s="338"/>
      <c r="J17" s="341"/>
      <c r="K17" s="341"/>
      <c r="L17" s="338"/>
      <c r="M17" s="341"/>
      <c r="N17" s="341"/>
    </row>
    <row r="18" spans="1:18" s="335" customFormat="1" ht="30" customHeight="1" thickBot="1">
      <c r="A18" s="344"/>
      <c r="B18" s="345" t="s">
        <v>25</v>
      </c>
      <c r="C18" s="414">
        <f>SUM(C12,C6)</f>
        <v>0</v>
      </c>
      <c r="D18" s="414">
        <f>SUM(D12,D6)</f>
        <v>0</v>
      </c>
      <c r="E18" s="414">
        <f t="shared" ref="E18:N18" si="4">SUM(E12,E6)</f>
        <v>0</v>
      </c>
      <c r="F18" s="414">
        <f t="shared" si="4"/>
        <v>0</v>
      </c>
      <c r="G18" s="414">
        <f t="shared" si="4"/>
        <v>0</v>
      </c>
      <c r="H18" s="414">
        <f t="shared" si="4"/>
        <v>0</v>
      </c>
      <c r="I18" s="414">
        <f t="shared" si="4"/>
        <v>0</v>
      </c>
      <c r="J18" s="414">
        <f t="shared" si="4"/>
        <v>0</v>
      </c>
      <c r="K18" s="414">
        <f t="shared" si="4"/>
        <v>0</v>
      </c>
      <c r="L18" s="414">
        <f t="shared" si="4"/>
        <v>0</v>
      </c>
      <c r="M18" s="414">
        <f t="shared" si="4"/>
        <v>0</v>
      </c>
      <c r="N18" s="414">
        <f t="shared" si="4"/>
        <v>0</v>
      </c>
      <c r="O18" s="347"/>
      <c r="P18" s="348"/>
    </row>
    <row r="19" spans="1:18" s="331" customFormat="1" ht="15.75" customHeight="1" thickTop="1">
      <c r="A19" s="349"/>
      <c r="B19" s="349"/>
      <c r="C19" s="349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</row>
    <row r="20" spans="1:18">
      <c r="A20" s="335"/>
      <c r="B20" s="351"/>
      <c r="C20" s="351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3"/>
      <c r="R20" s="351"/>
    </row>
    <row r="21" spans="1:18" ht="23.25" customHeight="1">
      <c r="A21" s="468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354"/>
      <c r="P21" s="354"/>
      <c r="Q21" s="355"/>
      <c r="R21" s="356"/>
    </row>
    <row r="22" spans="1:18" ht="17.25" customHeight="1">
      <c r="A22" s="453"/>
      <c r="B22" s="453"/>
      <c r="C22" s="453"/>
      <c r="D22" s="453"/>
      <c r="E22" s="453"/>
      <c r="F22" s="453"/>
      <c r="G22" s="379"/>
      <c r="H22" s="379"/>
      <c r="I22" s="379"/>
      <c r="J22" s="379"/>
      <c r="K22" s="379"/>
      <c r="L22" s="379"/>
      <c r="M22" s="379"/>
      <c r="N22" s="379"/>
      <c r="O22" s="356"/>
    </row>
    <row r="23" spans="1:18"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160" spans="1:23" s="360" customFormat="1">
      <c r="A160" s="326"/>
      <c r="B160" s="326"/>
      <c r="C160" s="326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26"/>
      <c r="P160" s="326"/>
      <c r="Q160" s="326"/>
      <c r="R160" s="326"/>
      <c r="S160" s="326"/>
      <c r="T160" s="326"/>
      <c r="U160" s="326"/>
      <c r="V160" s="326"/>
      <c r="W160" s="326"/>
    </row>
  </sheetData>
  <mergeCells count="10">
    <mergeCell ref="A1:N1"/>
    <mergeCell ref="A2:N2"/>
    <mergeCell ref="B4:B5"/>
    <mergeCell ref="D4:D5"/>
    <mergeCell ref="A21:N21"/>
    <mergeCell ref="A22:F22"/>
    <mergeCell ref="J4:L4"/>
    <mergeCell ref="E4:I4"/>
    <mergeCell ref="M4:M5"/>
    <mergeCell ref="N4:N5"/>
  </mergeCells>
  <printOptions horizontalCentered="1"/>
  <pageMargins left="0.55118110236220474" right="0.55118110236220474" top="0.86614173228346458" bottom="0.55118110236220474" header="0.51181102362204722" footer="0.59055118110236227"/>
  <pageSetup paperSize="9" scale="71" firstPageNumber="3" orientation="landscape" useFirstPageNumber="1" r:id="rId1"/>
  <headerFooter alignWithMargins="0">
    <oddHeader xml:space="preserve">&amp;R
</oddHeader>
  </headerFooter>
  <ignoredErrors>
    <ignoredError sqref="I13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21</vt:i4>
      </vt:variant>
    </vt:vector>
  </HeadingPairs>
  <TitlesOfParts>
    <vt:vector size="35" baseType="lpstr">
      <vt:lpstr> 1. รายงานประจำปี 58</vt:lpstr>
      <vt:lpstr>2. ผลดำเนินงาน 58</vt:lpstr>
      <vt:lpstr>หน้าปก</vt:lpstr>
      <vt:lpstr>1-1</vt:lpstr>
      <vt:lpstr>1-2 ประมาณการเงินต้น+ผลฯ ปี60</vt:lpstr>
      <vt:lpstr>2. สรุปคำขอ 60</vt:lpstr>
      <vt:lpstr>ประมาณการ(ดอกผล) (1)</vt:lpstr>
      <vt:lpstr>รวมประมาณการ(ต้น+ดอกผล) (2)</vt:lpstr>
      <vt:lpstr>ต-1 สรุป-ภาระค่าใช้จ่าย (2)</vt:lpstr>
      <vt:lpstr>ต-2 สรุป-ภาระค่าใช้จ่าย</vt:lpstr>
      <vt:lpstr>ต-3 สรุป-ยุทธศาสตร์</vt:lpstr>
      <vt:lpstr>ต-4 สรุปตามวัตถุประสงค์</vt:lpstr>
      <vt:lpstr>ต-5 รายละเอียดคำขอ </vt:lpstr>
      <vt:lpstr>อัตราดอกเบี้ย</vt:lpstr>
      <vt:lpstr>' 1. รายงานประจำปี 58'!Print_Area</vt:lpstr>
      <vt:lpstr>'1-1'!Print_Area</vt:lpstr>
      <vt:lpstr>'1-2 ประมาณการเงินต้น+ผลฯ ปี60'!Print_Area</vt:lpstr>
      <vt:lpstr>'2. ผลดำเนินงาน 58'!Print_Area</vt:lpstr>
      <vt:lpstr>'ต-1 สรุป-ภาระค่าใช้จ่าย (2)'!Print_Area</vt:lpstr>
      <vt:lpstr>'ต-2 สรุป-ภาระค่าใช้จ่าย'!Print_Area</vt:lpstr>
      <vt:lpstr>'ต-3 สรุป-ยุทธศาสตร์'!Print_Area</vt:lpstr>
      <vt:lpstr>'ต-5 รายละเอียดคำขอ '!Print_Area</vt:lpstr>
      <vt:lpstr>'ประมาณการ(ดอกผล) (1)'!Print_Area</vt:lpstr>
      <vt:lpstr>'รวมประมาณการ(ต้น+ดอกผล) (2)'!Print_Area</vt:lpstr>
      <vt:lpstr>หน้าปก!Print_Area</vt:lpstr>
      <vt:lpstr>'1-1'!Print_Titles</vt:lpstr>
      <vt:lpstr>'1-2 ประมาณการเงินต้น+ผลฯ ปี60'!Print_Titles</vt:lpstr>
      <vt:lpstr>'2. สรุปคำขอ 60'!Print_Titles</vt:lpstr>
      <vt:lpstr>'ต-1 สรุป-ภาระค่าใช้จ่าย (2)'!Print_Titles</vt:lpstr>
      <vt:lpstr>'ต-2 สรุป-ภาระค่าใช้จ่าย'!Print_Titles</vt:lpstr>
      <vt:lpstr>'ต-3 สรุป-ยุทธศาสตร์'!Print_Titles</vt:lpstr>
      <vt:lpstr>'ต-4 สรุปตามวัตถุประสงค์'!Print_Titles</vt:lpstr>
      <vt:lpstr>'ต-5 รายละเอียดคำขอ '!Print_Titles</vt:lpstr>
      <vt:lpstr>'ประมาณการ(ดอกผล) (1)'!Print_Titles</vt:lpstr>
      <vt:lpstr>'รวมประมาณการ(ต้น+ดอกผล) (2)'!Print_Titles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2019-04-30T07:03:31Z</cp:lastPrinted>
  <dcterms:created xsi:type="dcterms:W3CDTF">2001-10-16T04:30:32Z</dcterms:created>
  <dcterms:modified xsi:type="dcterms:W3CDTF">2019-04-30T07:39:59Z</dcterms:modified>
</cp:coreProperties>
</file>