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21840" windowHeight="9720" tabRatio="672" firstSheet="6" activeTab="6"/>
  </bookViews>
  <sheets>
    <sheet name="รวม" sheetId="1" r:id="rId1"/>
    <sheet name="ระยะ 1 แพทย์เพิ่ม" sheetId="2" r:id="rId2"/>
    <sheet name="ระยะ 2 สบพช" sheetId="3" r:id="rId3"/>
    <sheet name="ระยะ 3 แพทย์ใหม่ (รวม)" sheetId="4" r:id="rId4"/>
    <sheet name="ระยะ 3 แพทย์ใหม่ (ศึกษา)" sheetId="5" r:id="rId5"/>
    <sheet name="ระยะ 3 แพทย์ใหม่ (สาธา)" sheetId="6" r:id="rId6"/>
    <sheet name="ระยะ 4 แพทย์ใหม่ (รวม) " sheetId="7" r:id="rId7"/>
    <sheet name="ระยะ 4 แพทย์ใหม่ (ศึกษา) " sheetId="8" r:id="rId8"/>
    <sheet name="ระยะ 4 แพทย์ใหม่ (สาธา)" sheetId="9" r:id="rId9"/>
  </sheets>
  <definedNames>
    <definedName name="_xlnm.Print_Area" localSheetId="0">'รวม'!$A$1:$T$26</definedName>
    <definedName name="_xlnm.Print_Area" localSheetId="3">'ระยะ 3 แพทย์ใหม่ (รวม)'!$A$1:$T$26</definedName>
    <definedName name="_xlnm.Print_Area" localSheetId="4">'ระยะ 3 แพทย์ใหม่ (ศึกษา)'!$A$1:$T$26</definedName>
    <definedName name="_xlnm.Print_Area" localSheetId="5">'ระยะ 3 แพทย์ใหม่ (สาธา)'!$A$1:$T$26</definedName>
    <definedName name="_xlnm.Print_Area" localSheetId="6">'ระยะ 4 แพทย์ใหม่ (รวม) '!$A$1:$X$26</definedName>
    <definedName name="_xlnm.Print_Area" localSheetId="7">'ระยะ 4 แพทย์ใหม่ (ศึกษา) '!$A$1:$X$26</definedName>
    <definedName name="_xlnm.Print_Area" localSheetId="8">'ระยะ 4 แพทย์ใหม่ (สาธา)'!$A$1:$X$26</definedName>
  </definedNames>
  <calcPr fullCalcOnLoad="1"/>
</workbook>
</file>

<file path=xl/sharedStrings.xml><?xml version="1.0" encoding="utf-8"?>
<sst xmlns="http://schemas.openxmlformats.org/spreadsheetml/2006/main" count="156" uniqueCount="20">
  <si>
    <t>เป้าหมายจำนวนนิสิตแพทย์ คณะแพทยศาสตร์ มหาวิทยาลัยมหาสารคาม</t>
  </si>
  <si>
    <t xml:space="preserve">ปี </t>
  </si>
  <si>
    <t>รวม</t>
  </si>
  <si>
    <t>ปีต่อๆไป</t>
  </si>
  <si>
    <t xml:space="preserve">          ค่าใช้จ่ายต่อหัว </t>
  </si>
  <si>
    <t>บาท / คน / 4 เดือน</t>
  </si>
  <si>
    <t>ปี 1</t>
  </si>
  <si>
    <t>บาท / คน / 1 ปี</t>
  </si>
  <si>
    <t>ปี 2-ปี 6</t>
  </si>
  <si>
    <t>บาท / คน / 8 เดือน</t>
  </si>
  <si>
    <t>ปี 7</t>
  </si>
  <si>
    <t>โครงการผลิตแพทย์และพยาบาลเพิ่ม ( ระยะใหม่ พ.ศ.2556-2560 ) เฉพาะที่รับผ่านกระทรวงศึกษาธิการ</t>
  </si>
  <si>
    <t>โครงการผลิตแพทย์และพยาบาลเพิ่ม ทุกรุ่น</t>
  </si>
  <si>
    <t>โครงการผลิตแพทย์และพยาบาลเพิ่ม ( ระยะเดิม พ.ศ.2549-2560 ) สิ้นสุดโครงการแล้ว</t>
  </si>
  <si>
    <t>โครงการผลิตแพทย์และพยาบาลเพิ่ม ( ระยะเดิม พ.ศ.2549-2560 )ตั้งงบต่อเนื่องถึงปี 2561</t>
  </si>
  <si>
    <t>บาท / คน / 2 เดือน</t>
  </si>
  <si>
    <t>บาท / คน / 10 เดือน</t>
  </si>
  <si>
    <t>โครงการผลิตแพทย์และพยาบาลเพิ่ม ( ระยะใหม่ พ.ศ.2556-2560 ) เฉพาะที่รับผ่านกระทรวงสาธารณสุข</t>
  </si>
  <si>
    <t>หมายเหตุ</t>
  </si>
  <si>
    <t xml:space="preserve">โครงการผลิตแพทย์และพยาบาลเพิ่ม ( ระยะใหม่ พ.ศ.2561-2570 )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</si>
</sst>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  <numFmt numFmtId="209" formatCode="_(* #,##0_);_(* \(#,##0\);_(* &quot;-&quot;??_);_(@_)"/>
    <numFmt numFmtId="210" formatCode="_-* #,##0_-;\-* #,##0_-;_-* &quot;-&quot;??_-;_-@_-"/>
    <numFmt numFmtId="211" formatCode="_-* #,##0.0_-;\-* #,##0.0_-;_-* &quot;-&quot;??_-;_-@_-"/>
  </numFmts>
  <fonts count="53">
    <font>
      <sz val="14"/>
      <name val="AngsanaUPC"/>
      <family val="1"/>
    </font>
    <font>
      <sz val="11"/>
      <color indexed="8"/>
      <name val="Tahoma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sz val="12"/>
      <name val="TH SarabunPSK"/>
      <family val="2"/>
    </font>
    <font>
      <b/>
      <sz val="14"/>
      <color indexed="10"/>
      <name val="TH SarabunPSK"/>
      <family val="2"/>
    </font>
    <font>
      <sz val="12"/>
      <name val="TH SarabunPSK"/>
      <family val="2"/>
    </font>
    <font>
      <sz val="12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30"/>
      <name val="TH SarabunPSK"/>
      <family val="2"/>
    </font>
    <font>
      <sz val="12"/>
      <color indexed="30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70C0"/>
      <name val="TH SarabunPSK"/>
      <family val="2"/>
    </font>
    <font>
      <sz val="12"/>
      <color rgb="FF0070C0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medium"/>
      <top style="medium"/>
      <bottom style="medium"/>
    </border>
    <border>
      <left style="medium"/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medium"/>
      <top style="medium"/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3499799966812134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3499799966812134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3499799966812134"/>
      </right>
      <top>
        <color indexed="63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4999699890613556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4999699890613556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209" fontId="3" fillId="0" borderId="0" xfId="42" applyNumberFormat="1" applyFont="1" applyAlignment="1">
      <alignment horizontal="centerContinuous"/>
    </xf>
    <xf numFmtId="0" fontId="3" fillId="0" borderId="0" xfId="0" applyFont="1" applyAlignment="1">
      <alignment/>
    </xf>
    <xf numFmtId="209" fontId="3" fillId="0" borderId="0" xfId="42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210" fontId="7" fillId="0" borderId="0" xfId="42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9" fontId="5" fillId="0" borderId="0" xfId="42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/>
    </xf>
    <xf numFmtId="209" fontId="9" fillId="0" borderId="10" xfId="0" applyNumberFormat="1" applyFont="1" applyBorder="1" applyAlignment="1">
      <alignment/>
    </xf>
    <xf numFmtId="209" fontId="9" fillId="0" borderId="0" xfId="42" applyNumberFormat="1" applyFont="1" applyAlignment="1">
      <alignment/>
    </xf>
    <xf numFmtId="3" fontId="5" fillId="0" borderId="0" xfId="0" applyNumberFormat="1" applyFont="1" applyAlignment="1">
      <alignment/>
    </xf>
    <xf numFmtId="210" fontId="5" fillId="0" borderId="0" xfId="42" applyNumberFormat="1" applyFont="1" applyAlignment="1">
      <alignment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209" fontId="5" fillId="0" borderId="11" xfId="42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3" fontId="6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209" fontId="5" fillId="0" borderId="11" xfId="42" applyNumberFormat="1" applyFont="1" applyBorder="1" applyAlignment="1">
      <alignment/>
    </xf>
    <xf numFmtId="209" fontId="5" fillId="0" borderId="11" xfId="42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09" fontId="10" fillId="0" borderId="11" xfId="42" applyNumberFormat="1" applyFont="1" applyBorder="1" applyAlignment="1">
      <alignment horizontal="center"/>
    </xf>
    <xf numFmtId="209" fontId="9" fillId="0" borderId="11" xfId="42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209" fontId="7" fillId="0" borderId="11" xfId="42" applyNumberFormat="1" applyFont="1" applyBorder="1" applyAlignment="1">
      <alignment horizontal="center" vertical="center"/>
    </xf>
    <xf numFmtId="209" fontId="7" fillId="0" borderId="11" xfId="42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209" fontId="9" fillId="0" borderId="11" xfId="42" applyNumberFormat="1" applyFont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48" fillId="0" borderId="11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5" fillId="0" borderId="11" xfId="42" applyNumberFormat="1" applyFont="1" applyBorder="1" applyAlignment="1">
      <alignment/>
    </xf>
    <xf numFmtId="41" fontId="5" fillId="0" borderId="11" xfId="0" applyNumberFormat="1" applyFont="1" applyBorder="1" applyAlignment="1">
      <alignment horizontal="center" vertical="center"/>
    </xf>
    <xf numFmtId="41" fontId="5" fillId="0" borderId="11" xfId="42" applyNumberFormat="1" applyFont="1" applyBorder="1" applyAlignment="1">
      <alignment horizontal="center" vertical="center"/>
    </xf>
    <xf numFmtId="41" fontId="9" fillId="0" borderId="11" xfId="42" applyNumberFormat="1" applyFont="1" applyBorder="1" applyAlignment="1">
      <alignment horizontal="center"/>
    </xf>
    <xf numFmtId="41" fontId="49" fillId="0" borderId="11" xfId="42" applyNumberFormat="1" applyFont="1" applyBorder="1" applyAlignment="1">
      <alignment horizontal="center"/>
    </xf>
    <xf numFmtId="41" fontId="10" fillId="0" borderId="11" xfId="42" applyNumberFormat="1" applyFont="1" applyBorder="1" applyAlignment="1">
      <alignment horizontal="center"/>
    </xf>
    <xf numFmtId="209" fontId="49" fillId="0" borderId="11" xfId="42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09" fontId="7" fillId="0" borderId="11" xfId="42" applyNumberFormat="1" applyFont="1" applyBorder="1" applyAlignment="1">
      <alignment horizontal="center"/>
    </xf>
    <xf numFmtId="209" fontId="7" fillId="0" borderId="11" xfId="42" applyNumberFormat="1" applyFont="1" applyBorder="1" applyAlignment="1">
      <alignment/>
    </xf>
    <xf numFmtId="41" fontId="3" fillId="0" borderId="11" xfId="0" applyNumberFormat="1" applyFont="1" applyBorder="1" applyAlignment="1">
      <alignment horizontal="center"/>
    </xf>
    <xf numFmtId="41" fontId="3" fillId="33" borderId="11" xfId="0" applyNumberFormat="1" applyFont="1" applyFill="1" applyBorder="1" applyAlignment="1">
      <alignment horizontal="center"/>
    </xf>
    <xf numFmtId="41" fontId="3" fillId="35" borderId="11" xfId="0" applyNumberFormat="1" applyFont="1" applyFill="1" applyBorder="1" applyAlignment="1">
      <alignment horizontal="center"/>
    </xf>
    <xf numFmtId="41" fontId="3" fillId="13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09" fontId="5" fillId="0" borderId="14" xfId="42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209" fontId="5" fillId="0" borderId="13" xfId="42" applyNumberFormat="1" applyFont="1" applyBorder="1" applyAlignment="1">
      <alignment horizontal="center" vertical="center"/>
    </xf>
    <xf numFmtId="209" fontId="5" fillId="0" borderId="14" xfId="42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41" fontId="3" fillId="33" borderId="16" xfId="0" applyNumberFormat="1" applyFont="1" applyFill="1" applyBorder="1" applyAlignment="1">
      <alignment horizontal="center"/>
    </xf>
    <xf numFmtId="41" fontId="3" fillId="35" borderId="16" xfId="0" applyNumberFormat="1" applyFont="1" applyFill="1" applyBorder="1" applyAlignment="1">
      <alignment horizontal="center"/>
    </xf>
    <xf numFmtId="41" fontId="3" fillId="13" borderId="16" xfId="0" applyNumberFormat="1" applyFont="1" applyFill="1" applyBorder="1" applyAlignment="1">
      <alignment horizontal="center"/>
    </xf>
    <xf numFmtId="41" fontId="3" fillId="0" borderId="16" xfId="0" applyNumberFormat="1" applyFont="1" applyBorder="1" applyAlignment="1">
      <alignment horizontal="center"/>
    </xf>
    <xf numFmtId="209" fontId="5" fillId="0" borderId="17" xfId="42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209" fontId="5" fillId="0" borderId="19" xfId="42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41" fontId="3" fillId="0" borderId="21" xfId="0" applyNumberFormat="1" applyFont="1" applyBorder="1" applyAlignment="1">
      <alignment horizontal="center"/>
    </xf>
    <xf numFmtId="41" fontId="3" fillId="33" borderId="21" xfId="0" applyNumberFormat="1" applyFont="1" applyFill="1" applyBorder="1" applyAlignment="1">
      <alignment horizontal="center"/>
    </xf>
    <xf numFmtId="41" fontId="3" fillId="35" borderId="21" xfId="0" applyNumberFormat="1" applyFont="1" applyFill="1" applyBorder="1" applyAlignment="1">
      <alignment horizontal="center"/>
    </xf>
    <xf numFmtId="41" fontId="3" fillId="13" borderId="21" xfId="0" applyNumberFormat="1" applyFont="1" applyFill="1" applyBorder="1" applyAlignment="1">
      <alignment horizontal="center"/>
    </xf>
    <xf numFmtId="209" fontId="5" fillId="0" borderId="22" xfId="42" applyNumberFormat="1" applyFont="1" applyBorder="1" applyAlignment="1">
      <alignment horizontal="center" vertical="center"/>
    </xf>
    <xf numFmtId="209" fontId="5" fillId="0" borderId="23" xfId="42" applyNumberFormat="1" applyFont="1" applyBorder="1" applyAlignment="1">
      <alignment horizontal="center" vertical="center"/>
    </xf>
    <xf numFmtId="0" fontId="5" fillId="13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209" fontId="5" fillId="0" borderId="26" xfId="42" applyNumberFormat="1" applyFont="1" applyBorder="1" applyAlignment="1">
      <alignment horizontal="center" vertical="center"/>
    </xf>
    <xf numFmtId="0" fontId="5" fillId="13" borderId="27" xfId="0" applyFont="1" applyFill="1" applyBorder="1" applyAlignment="1">
      <alignment horizontal="center" vertical="center"/>
    </xf>
    <xf numFmtId="209" fontId="5" fillId="0" borderId="28" xfId="42" applyNumberFormat="1" applyFont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/>
    </xf>
    <xf numFmtId="209" fontId="5" fillId="0" borderId="30" xfId="42" applyNumberFormat="1" applyFont="1" applyBorder="1" applyAlignment="1">
      <alignment horizontal="center" vertical="center"/>
    </xf>
    <xf numFmtId="0" fontId="5" fillId="13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34" xfId="0" applyFont="1" applyBorder="1" applyAlignment="1">
      <alignment/>
    </xf>
    <xf numFmtId="0" fontId="5" fillId="5" borderId="11" xfId="0" applyFont="1" applyFill="1" applyBorder="1" applyAlignment="1">
      <alignment horizontal="center" vertical="center"/>
    </xf>
    <xf numFmtId="209" fontId="9" fillId="0" borderId="11" xfId="42" applyNumberFormat="1" applyFont="1" applyBorder="1" applyAlignment="1">
      <alignment vertical="center"/>
    </xf>
    <xf numFmtId="0" fontId="50" fillId="0" borderId="38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209" fontId="51" fillId="0" borderId="11" xfId="42" applyNumberFormat="1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210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210" fontId="50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B26"/>
  <sheetViews>
    <sheetView view="pageBreakPreview" zoomScale="60" zoomScalePageLayoutView="0" workbookViewId="0" topLeftCell="A1">
      <selection activeCell="H29" sqref="H29"/>
    </sheetView>
  </sheetViews>
  <sheetFormatPr defaultColWidth="9.33203125" defaultRowHeight="21"/>
  <cols>
    <col min="1" max="14" width="12.5" style="3" customWidth="1"/>
    <col min="15" max="19" width="12.16015625" style="3" customWidth="1"/>
    <col min="20" max="20" width="14" style="3" bestFit="1" customWidth="1"/>
    <col min="21" max="24" width="12.5" style="3" customWidth="1"/>
    <col min="25" max="27" width="11.83203125" style="3" customWidth="1"/>
    <col min="28" max="28" width="16" style="4" customWidth="1"/>
    <col min="29" max="29" width="9.66015625" style="3" customWidth="1"/>
    <col min="30" max="16384" width="9.33203125" style="3" customWidth="1"/>
  </cols>
  <sheetData>
    <row r="1" spans="1:28" ht="33.75" customHeight="1">
      <c r="A1" s="115" t="s">
        <v>12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"/>
      <c r="V1" s="1"/>
      <c r="W1" s="1"/>
      <c r="X1" s="1"/>
      <c r="Y1" s="1"/>
      <c r="Z1" s="1"/>
      <c r="AA1" s="1"/>
      <c r="AB1" s="2"/>
    </row>
    <row r="2" spans="1:11" ht="21.75" thickBot="1">
      <c r="A2" s="3" t="s">
        <v>0</v>
      </c>
      <c r="I2" s="5"/>
      <c r="J2" s="5"/>
      <c r="K2" s="6"/>
    </row>
    <row r="3" spans="1:20" s="22" customFormat="1" ht="27.75" customHeight="1" thickBot="1">
      <c r="A3" s="63" t="s">
        <v>1</v>
      </c>
      <c r="B3" s="64">
        <v>2549</v>
      </c>
      <c r="C3" s="64">
        <v>2550</v>
      </c>
      <c r="D3" s="64">
        <v>2551</v>
      </c>
      <c r="E3" s="64">
        <v>2552</v>
      </c>
      <c r="F3" s="65">
        <v>2553</v>
      </c>
      <c r="G3" s="65">
        <v>2554</v>
      </c>
      <c r="H3" s="65">
        <v>2555</v>
      </c>
      <c r="I3" s="66">
        <v>2556</v>
      </c>
      <c r="J3" s="66">
        <v>2557</v>
      </c>
      <c r="K3" s="66">
        <v>2558</v>
      </c>
      <c r="L3" s="66">
        <v>2559</v>
      </c>
      <c r="M3" s="66">
        <v>2560</v>
      </c>
      <c r="N3" s="67">
        <v>2561</v>
      </c>
      <c r="O3" s="67">
        <v>2562</v>
      </c>
      <c r="P3" s="67">
        <v>2563</v>
      </c>
      <c r="Q3" s="67">
        <v>2564</v>
      </c>
      <c r="R3" s="67">
        <v>2565</v>
      </c>
      <c r="S3" s="67">
        <v>2566</v>
      </c>
      <c r="T3" s="68" t="s">
        <v>2</v>
      </c>
    </row>
    <row r="4" spans="1:28" ht="18.75">
      <c r="A4" s="72">
        <v>1</v>
      </c>
      <c r="B4" s="73">
        <f>+'ระยะ 1 แพทย์เพิ่ม'!B4+'ระยะ 2 สบพช'!B4+'ระยะ 3 แพทย์ใหม่ (รวม)'!B4</f>
        <v>48</v>
      </c>
      <c r="C4" s="73">
        <f>+'ระยะ 1 แพทย์เพิ่ม'!C4+'ระยะ 2 สบพช'!C4+'ระยะ 3 แพทย์ใหม่ (รวม)'!C4</f>
        <v>48</v>
      </c>
      <c r="D4" s="73">
        <f>+'ระยะ 1 แพทย์เพิ่ม'!D4+'ระยะ 2 สบพช'!D4+'ระยะ 3 แพทย์ใหม่ (รวม)'!D4</f>
        <v>48</v>
      </c>
      <c r="E4" s="73">
        <f>+'ระยะ 1 แพทย์เพิ่ม'!E4+'ระยะ 2 สบพช'!E4+'ระยะ 3 แพทย์ใหม่ (รวม)'!E4</f>
        <v>48</v>
      </c>
      <c r="F4" s="74">
        <f>+'ระยะ 1 แพทย์เพิ่ม'!F4+'ระยะ 2 สบพช'!F4+'ระยะ 3 แพทย์ใหม่ (รวม)'!F4</f>
        <v>49</v>
      </c>
      <c r="G4" s="74">
        <f>+'ระยะ 1 แพทย์เพิ่ม'!G4+'ระยะ 2 สบพช'!G4+'ระยะ 3 แพทย์ใหม่ (รวม)'!G4</f>
        <v>49</v>
      </c>
      <c r="H4" s="74">
        <f>+'ระยะ 1 แพทย์เพิ่ม'!H4+'ระยะ 2 สบพช'!H4+'ระยะ 3 แพทย์ใหม่ (รวม)'!H4</f>
        <v>51</v>
      </c>
      <c r="I4" s="75">
        <f>+'ระยะ 1 แพทย์เพิ่ม'!I4+'ระยะ 2 สบพช'!I4+'ระยะ 3 แพทย์ใหม่ (รวม)'!I4</f>
        <v>48</v>
      </c>
      <c r="J4" s="75">
        <f>+'ระยะ 1 แพทย์เพิ่ม'!J4+'ระยะ 2 สบพช'!J4+'ระยะ 3 แพทย์ใหม่ (รวม)'!J4</f>
        <v>60</v>
      </c>
      <c r="K4" s="75">
        <f>+'ระยะ 1 แพทย์เพิ่ม'!K4+'ระยะ 2 สบพช'!K4+'ระยะ 3 แพทย์ใหม่ (รวม)'!K4</f>
        <v>60</v>
      </c>
      <c r="L4" s="75">
        <f>+'ระยะ 1 แพทย์เพิ่ม'!L4+'ระยะ 2 สบพช'!L4+'ระยะ 3 แพทย์ใหม่ (รวม)'!L4</f>
        <v>61</v>
      </c>
      <c r="M4" s="75">
        <f>+'ระยะ 1 แพทย์เพิ่ม'!M4+'ระยะ 2 สบพช'!M4+'ระยะ 3 แพทย์ใหม่ (รวม)'!M4</f>
        <v>60</v>
      </c>
      <c r="N4" s="76">
        <f>+'ระยะ 1 แพทย์เพิ่ม'!N4+'ระยะ 2 สบพช'!N4+'ระยะ 3 แพทย์ใหม่ (รวม)'!N4</f>
        <v>0</v>
      </c>
      <c r="O4" s="76">
        <f>+'ระยะ 1 แพทย์เพิ่ม'!O4+'ระยะ 2 สบพช'!O4+'ระยะ 3 แพทย์ใหม่ (รวม)'!O4</f>
        <v>0</v>
      </c>
      <c r="P4" s="76">
        <f>+'ระยะ 1 แพทย์เพิ่ม'!P4+'ระยะ 2 สบพช'!P4+'ระยะ 3 แพทย์ใหม่ (รวม)'!P4</f>
        <v>0</v>
      </c>
      <c r="Q4" s="76">
        <f>+'ระยะ 1 แพทย์เพิ่ม'!Q4+'ระยะ 2 สบพช'!Q4+'ระยะ 3 แพทย์ใหม่ (รวม)'!Q4</f>
        <v>0</v>
      </c>
      <c r="R4" s="76">
        <f>+'ระยะ 1 แพทย์เพิ่ม'!R4+'ระยะ 2 สบพช'!R4+'ระยะ 3 แพทย์ใหม่ (รวม)'!R4</f>
        <v>0</v>
      </c>
      <c r="S4" s="76">
        <f>+'ระยะ 1 แพทย์เพิ่ม'!S4+'ระยะ 2 สบพช'!S4+'ระยะ 3 แพทย์ใหม่ (รวม)'!S4</f>
        <v>0</v>
      </c>
      <c r="T4" s="77">
        <f>SUM(I4:S4)</f>
        <v>289</v>
      </c>
      <c r="AB4" s="3"/>
    </row>
    <row r="5" spans="1:28" ht="18.75">
      <c r="A5" s="78">
        <v>2</v>
      </c>
      <c r="B5" s="59">
        <f>+'ระยะ 1 แพทย์เพิ่ม'!B5+'ระยะ 2 สบพช'!B5+'ระยะ 3 แพทย์ใหม่ (รวม)'!B5</f>
        <v>0</v>
      </c>
      <c r="C5" s="60">
        <f>+'ระยะ 1 แพทย์เพิ่ม'!C5+'ระยะ 2 สบพช'!C5+'ระยะ 3 แพทย์ใหม่ (รวม)'!C5</f>
        <v>48</v>
      </c>
      <c r="D5" s="60">
        <f>+'ระยะ 1 แพทย์เพิ่ม'!D5+'ระยะ 2 สบพช'!D5+'ระยะ 3 แพทย์ใหม่ (รวม)'!D5</f>
        <v>48</v>
      </c>
      <c r="E5" s="60">
        <f>+'ระยะ 1 แพทย์เพิ่ม'!E5+'ระยะ 2 สบพช'!E5+'ระยะ 3 แพทย์ใหม่ (รวม)'!E5</f>
        <v>48</v>
      </c>
      <c r="F5" s="60">
        <f>+'ระยะ 1 แพทย์เพิ่ม'!F5+'ระยะ 2 สบพช'!F5+'ระยะ 3 แพทย์ใหม่ (รวม)'!F5</f>
        <v>48</v>
      </c>
      <c r="G5" s="61">
        <f>+'ระยะ 1 แพทย์เพิ่ม'!G5+'ระยะ 2 สบพช'!G5+'ระยะ 3 แพทย์ใหม่ (รวม)'!G5</f>
        <v>49</v>
      </c>
      <c r="H5" s="61">
        <f>+'ระยะ 1 แพทย์เพิ่ม'!H5+'ระยะ 2 สบพช'!H5+'ระยะ 3 แพทย์ใหม่ (รวม)'!H5</f>
        <v>49</v>
      </c>
      <c r="I5" s="61">
        <f>+'ระยะ 1 แพทย์เพิ่ม'!I5+'ระยะ 2 สบพช'!I5+'ระยะ 3 แพทย์ใหม่ (รวม)'!I5</f>
        <v>51</v>
      </c>
      <c r="J5" s="62">
        <f>+'ระยะ 1 แพทย์เพิ่ม'!J5+'ระยะ 2 สบพช'!J5+'ระยะ 3 แพทย์ใหม่ (รวม)'!J5</f>
        <v>48</v>
      </c>
      <c r="K5" s="62">
        <f>+'ระยะ 1 แพทย์เพิ่ม'!K5+'ระยะ 2 สบพช'!K5+'ระยะ 3 แพทย์ใหม่ (รวม)'!K5</f>
        <v>60</v>
      </c>
      <c r="L5" s="62">
        <f>+'ระยะ 1 แพทย์เพิ่ม'!L5+'ระยะ 2 สบพช'!L5+'ระยะ 3 แพทย์ใหม่ (รวม)'!L5</f>
        <v>60</v>
      </c>
      <c r="M5" s="62">
        <f>+'ระยะ 1 แพทย์เพิ่ม'!M5+'ระยะ 2 สบพช'!M5+'ระยะ 3 แพทย์ใหม่ (รวม)'!M5</f>
        <v>61</v>
      </c>
      <c r="N5" s="62">
        <f>+'ระยะ 1 แพทย์เพิ่ม'!N5+'ระยะ 2 สบพช'!N5+'ระยะ 3 แพทย์ใหม่ (รวม)'!N5</f>
        <v>60</v>
      </c>
      <c r="O5" s="59">
        <f>+'ระยะ 1 แพทย์เพิ่ม'!O5+'ระยะ 2 สบพช'!O5+'ระยะ 3 แพทย์ใหม่ (รวม)'!O5</f>
        <v>0</v>
      </c>
      <c r="P5" s="59">
        <f>+'ระยะ 1 แพทย์เพิ่ม'!P5+'ระยะ 2 สบพช'!P5+'ระยะ 3 แพทย์ใหม่ (รวม)'!P5</f>
        <v>0</v>
      </c>
      <c r="Q5" s="59">
        <f>+'ระยะ 1 แพทย์เพิ่ม'!Q5+'ระยะ 2 สบพช'!Q5+'ระยะ 3 แพทย์ใหม่ (รวม)'!Q5</f>
        <v>0</v>
      </c>
      <c r="R5" s="59">
        <f>+'ระยะ 1 แพทย์เพิ่ม'!R5+'ระยะ 2 สบพช'!R5+'ระยะ 3 แพทย์ใหม่ (รวม)'!R5</f>
        <v>0</v>
      </c>
      <c r="S5" s="59">
        <f>+'ระยะ 1 แพทย์เพิ่ม'!S5+'ระยะ 2 สบพช'!S5+'ระยะ 3 แพทย์ใหม่ (รวม)'!S5</f>
        <v>0</v>
      </c>
      <c r="T5" s="79">
        <f aca="true" t="shared" si="0" ref="T5:T10">SUM(I5:S5)</f>
        <v>340</v>
      </c>
      <c r="AB5" s="3"/>
    </row>
    <row r="6" spans="1:28" ht="18.75">
      <c r="A6" s="78">
        <v>3</v>
      </c>
      <c r="B6" s="59">
        <f>+'ระยะ 1 แพทย์เพิ่ม'!B6+'ระยะ 2 สบพช'!B6+'ระยะ 3 แพทย์ใหม่ (รวม)'!B6</f>
        <v>0</v>
      </c>
      <c r="C6" s="59">
        <f>+'ระยะ 1 แพทย์เพิ่ม'!C6+'ระยะ 2 สบพช'!C6+'ระยะ 3 แพทย์ใหม่ (รวม)'!C6</f>
        <v>0</v>
      </c>
      <c r="D6" s="60">
        <f>+'ระยะ 1 แพทย์เพิ่ม'!D6+'ระยะ 2 สบพช'!D6+'ระยะ 3 แพทย์ใหม่ (รวม)'!D6</f>
        <v>48</v>
      </c>
      <c r="E6" s="60">
        <f>+'ระยะ 1 แพทย์เพิ่ม'!E6+'ระยะ 2 สบพช'!E6+'ระยะ 3 แพทย์ใหม่ (รวม)'!E6</f>
        <v>48</v>
      </c>
      <c r="F6" s="60">
        <f>+'ระยะ 1 แพทย์เพิ่ม'!F6+'ระยะ 2 สบพช'!F6+'ระยะ 3 แพทย์ใหม่ (รวม)'!F6</f>
        <v>48</v>
      </c>
      <c r="G6" s="60">
        <f>+'ระยะ 1 แพทย์เพิ่ม'!G6+'ระยะ 2 สบพช'!G6+'ระยะ 3 แพทย์ใหม่ (รวม)'!G6</f>
        <v>48</v>
      </c>
      <c r="H6" s="61">
        <f>+'ระยะ 1 แพทย์เพิ่ม'!H6+'ระยะ 2 สบพช'!H6+'ระยะ 3 แพทย์ใหม่ (รวม)'!H6</f>
        <v>49</v>
      </c>
      <c r="I6" s="61">
        <f>+'ระยะ 1 แพทย์เพิ่ม'!I6+'ระยะ 2 สบพช'!I6+'ระยะ 3 แพทย์ใหม่ (รวม)'!I6</f>
        <v>49</v>
      </c>
      <c r="J6" s="61">
        <f>+'ระยะ 1 แพทย์เพิ่ม'!J6+'ระยะ 2 สบพช'!J6+'ระยะ 3 แพทย์ใหม่ (รวม)'!J6</f>
        <v>51</v>
      </c>
      <c r="K6" s="62">
        <f>+'ระยะ 1 แพทย์เพิ่ม'!K6+'ระยะ 2 สบพช'!K6+'ระยะ 3 แพทย์ใหม่ (รวม)'!K6</f>
        <v>48</v>
      </c>
      <c r="L6" s="62">
        <f>+'ระยะ 1 แพทย์เพิ่ม'!L6+'ระยะ 2 สบพช'!L6+'ระยะ 3 แพทย์ใหม่ (รวม)'!L6</f>
        <v>60</v>
      </c>
      <c r="M6" s="62">
        <f>+'ระยะ 1 แพทย์เพิ่ม'!M6+'ระยะ 2 สบพช'!M6+'ระยะ 3 แพทย์ใหม่ (รวม)'!M6</f>
        <v>60</v>
      </c>
      <c r="N6" s="62">
        <f>+'ระยะ 1 แพทย์เพิ่ม'!N6+'ระยะ 2 สบพช'!N6+'ระยะ 3 แพทย์ใหม่ (รวม)'!N6</f>
        <v>61</v>
      </c>
      <c r="O6" s="62">
        <f>+'ระยะ 1 แพทย์เพิ่ม'!O6+'ระยะ 2 สบพช'!O6+'ระยะ 3 แพทย์ใหม่ (รวม)'!O6</f>
        <v>60</v>
      </c>
      <c r="P6" s="59">
        <f>+'ระยะ 1 แพทย์เพิ่ม'!P6+'ระยะ 2 สบพช'!P6+'ระยะ 3 แพทย์ใหม่ (รวม)'!P6</f>
        <v>0</v>
      </c>
      <c r="Q6" s="59">
        <f>+'ระยะ 1 แพทย์เพิ่ม'!Q6+'ระยะ 2 สบพช'!Q6+'ระยะ 3 แพทย์ใหม่ (รวม)'!Q6</f>
        <v>0</v>
      </c>
      <c r="R6" s="59">
        <f>+'ระยะ 1 แพทย์เพิ่ม'!R6+'ระยะ 2 สบพช'!R6+'ระยะ 3 แพทย์ใหม่ (รวม)'!R6</f>
        <v>0</v>
      </c>
      <c r="S6" s="59">
        <f>+'ระยะ 1 แพทย์เพิ่ม'!S6+'ระยะ 2 สบพช'!S6+'ระยะ 3 แพทย์ใหม่ (รวม)'!S6</f>
        <v>0</v>
      </c>
      <c r="T6" s="79">
        <f t="shared" si="0"/>
        <v>389</v>
      </c>
      <c r="AB6" s="3"/>
    </row>
    <row r="7" spans="1:28" ht="18.75">
      <c r="A7" s="78">
        <v>4</v>
      </c>
      <c r="B7" s="59">
        <f>+'ระยะ 1 แพทย์เพิ่ม'!B7+'ระยะ 2 สบพช'!B7+'ระยะ 3 แพทย์ใหม่ (รวม)'!B7</f>
        <v>0</v>
      </c>
      <c r="C7" s="59">
        <f>+'ระยะ 1 แพทย์เพิ่ม'!C7+'ระยะ 2 สบพช'!C7+'ระยะ 3 แพทย์ใหม่ (รวม)'!C7</f>
        <v>0</v>
      </c>
      <c r="D7" s="59">
        <f>+'ระยะ 1 แพทย์เพิ่ม'!D7+'ระยะ 2 สบพช'!D7+'ระยะ 3 แพทย์ใหม่ (รวม)'!D7</f>
        <v>0</v>
      </c>
      <c r="E7" s="60">
        <f>+'ระยะ 1 แพทย์เพิ่ม'!E7+'ระยะ 2 สบพช'!E7+'ระยะ 3 แพทย์ใหม่ (รวม)'!E7</f>
        <v>48</v>
      </c>
      <c r="F7" s="60">
        <f>+'ระยะ 1 แพทย์เพิ่ม'!F7+'ระยะ 2 สบพช'!F7+'ระยะ 3 แพทย์ใหม่ (รวม)'!F7</f>
        <v>48</v>
      </c>
      <c r="G7" s="60">
        <f>+'ระยะ 1 แพทย์เพิ่ม'!G7+'ระยะ 2 สบพช'!G7+'ระยะ 3 แพทย์ใหม่ (รวม)'!G7</f>
        <v>48</v>
      </c>
      <c r="H7" s="60">
        <f>+'ระยะ 1 แพทย์เพิ่ม'!H7+'ระยะ 2 สบพช'!H7+'ระยะ 3 แพทย์ใหม่ (รวม)'!H7</f>
        <v>48</v>
      </c>
      <c r="I7" s="61">
        <f>+'ระยะ 1 แพทย์เพิ่ม'!I7+'ระยะ 2 สบพช'!I7+'ระยะ 3 แพทย์ใหม่ (รวม)'!I7</f>
        <v>49</v>
      </c>
      <c r="J7" s="61">
        <f>+'ระยะ 1 แพทย์เพิ่ม'!J7+'ระยะ 2 สบพช'!J7+'ระยะ 3 แพทย์ใหม่ (รวม)'!J7</f>
        <v>49</v>
      </c>
      <c r="K7" s="61">
        <f>+'ระยะ 1 แพทย์เพิ่ม'!K7+'ระยะ 2 สบพช'!K7+'ระยะ 3 แพทย์ใหม่ (รวม)'!K7</f>
        <v>51</v>
      </c>
      <c r="L7" s="62">
        <f>+'ระยะ 1 แพทย์เพิ่ม'!L7+'ระยะ 2 สบพช'!L7+'ระยะ 3 แพทย์ใหม่ (รวม)'!L7</f>
        <v>48</v>
      </c>
      <c r="M7" s="62">
        <f>+'ระยะ 1 แพทย์เพิ่ม'!M7+'ระยะ 2 สบพช'!M7+'ระยะ 3 แพทย์ใหม่ (รวม)'!M7</f>
        <v>60</v>
      </c>
      <c r="N7" s="62">
        <f>+'ระยะ 1 แพทย์เพิ่ม'!N7+'ระยะ 2 สบพช'!N7+'ระยะ 3 แพทย์ใหม่ (รวม)'!N7</f>
        <v>60</v>
      </c>
      <c r="O7" s="62">
        <f>+'ระยะ 1 แพทย์เพิ่ม'!O7+'ระยะ 2 สบพช'!O7+'ระยะ 3 แพทย์ใหม่ (รวม)'!O7</f>
        <v>61</v>
      </c>
      <c r="P7" s="62">
        <f>+'ระยะ 1 แพทย์เพิ่ม'!P7+'ระยะ 2 สบพช'!P7+'ระยะ 3 แพทย์ใหม่ (รวม)'!P7</f>
        <v>60</v>
      </c>
      <c r="Q7" s="59">
        <f>+'ระยะ 1 แพทย์เพิ่ม'!Q7+'ระยะ 2 สบพช'!Q7+'ระยะ 3 แพทย์ใหม่ (รวม)'!Q7</f>
        <v>0</v>
      </c>
      <c r="R7" s="59">
        <f>+'ระยะ 1 แพทย์เพิ่ม'!R7+'ระยะ 2 สบพช'!R7+'ระยะ 3 แพทย์ใหม่ (รวม)'!R7</f>
        <v>0</v>
      </c>
      <c r="S7" s="59">
        <f>+'ระยะ 1 แพทย์เพิ่ม'!S7+'ระยะ 2 สบพช'!S7+'ระยะ 3 แพทย์ใหม่ (รวม)'!S7</f>
        <v>0</v>
      </c>
      <c r="T7" s="79">
        <f t="shared" si="0"/>
        <v>438</v>
      </c>
      <c r="AB7" s="3"/>
    </row>
    <row r="8" spans="1:28" ht="18.75">
      <c r="A8" s="78">
        <v>5</v>
      </c>
      <c r="B8" s="59">
        <f>+'ระยะ 1 แพทย์เพิ่ม'!B8+'ระยะ 2 สบพช'!B8+'ระยะ 3 แพทย์ใหม่ (รวม)'!B8</f>
        <v>0</v>
      </c>
      <c r="C8" s="59">
        <f>+'ระยะ 1 แพทย์เพิ่ม'!C8+'ระยะ 2 สบพช'!C8+'ระยะ 3 แพทย์ใหม่ (รวม)'!C8</f>
        <v>0</v>
      </c>
      <c r="D8" s="59">
        <f>+'ระยะ 1 แพทย์เพิ่ม'!D8+'ระยะ 2 สบพช'!D8+'ระยะ 3 แพทย์ใหม่ (รวม)'!D8</f>
        <v>0</v>
      </c>
      <c r="E8" s="59">
        <f>+'ระยะ 1 แพทย์เพิ่ม'!E8+'ระยะ 2 สบพช'!E8+'ระยะ 3 แพทย์ใหม่ (รวม)'!E8</f>
        <v>0</v>
      </c>
      <c r="F8" s="60">
        <f>+'ระยะ 1 แพทย์เพิ่ม'!F8+'ระยะ 2 สบพช'!F8+'ระยะ 3 แพทย์ใหม่ (รวม)'!F8</f>
        <v>48</v>
      </c>
      <c r="G8" s="60">
        <f>+'ระยะ 1 แพทย์เพิ่ม'!G8+'ระยะ 2 สบพช'!G8+'ระยะ 3 แพทย์ใหม่ (รวม)'!G8</f>
        <v>48</v>
      </c>
      <c r="H8" s="60">
        <f>+'ระยะ 1 แพทย์เพิ่ม'!H8+'ระยะ 2 สบพช'!H8+'ระยะ 3 แพทย์ใหม่ (รวม)'!H8</f>
        <v>48</v>
      </c>
      <c r="I8" s="60">
        <f>+'ระยะ 1 แพทย์เพิ่ม'!I8+'ระยะ 2 สบพช'!I8+'ระยะ 3 แพทย์ใหม่ (รวม)'!I8</f>
        <v>48</v>
      </c>
      <c r="J8" s="61">
        <f>+'ระยะ 1 แพทย์เพิ่ม'!J8+'ระยะ 2 สบพช'!J8+'ระยะ 3 แพทย์ใหม่ (รวม)'!J8</f>
        <v>49</v>
      </c>
      <c r="K8" s="61">
        <f>+'ระยะ 1 แพทย์เพิ่ม'!K8+'ระยะ 2 สบพช'!K8+'ระยะ 3 แพทย์ใหม่ (รวม)'!K8</f>
        <v>49</v>
      </c>
      <c r="L8" s="61">
        <f>+'ระยะ 1 แพทย์เพิ่ม'!L8+'ระยะ 2 สบพช'!L8+'ระยะ 3 แพทย์ใหม่ (รวม)'!L8</f>
        <v>51</v>
      </c>
      <c r="M8" s="62">
        <f>+'ระยะ 1 แพทย์เพิ่ม'!M8+'ระยะ 2 สบพช'!M8+'ระยะ 3 แพทย์ใหม่ (รวม)'!M8</f>
        <v>48</v>
      </c>
      <c r="N8" s="62">
        <f>+'ระยะ 1 แพทย์เพิ่ม'!N8+'ระยะ 2 สบพช'!N8+'ระยะ 3 แพทย์ใหม่ (รวม)'!N8</f>
        <v>60</v>
      </c>
      <c r="O8" s="62">
        <f>+'ระยะ 1 แพทย์เพิ่ม'!O8+'ระยะ 2 สบพช'!O8+'ระยะ 3 แพทย์ใหม่ (รวม)'!O8</f>
        <v>60</v>
      </c>
      <c r="P8" s="62">
        <f>+'ระยะ 1 แพทย์เพิ่ม'!P8+'ระยะ 2 สบพช'!P8+'ระยะ 3 แพทย์ใหม่ (รวม)'!P8</f>
        <v>61</v>
      </c>
      <c r="Q8" s="62">
        <f>+'ระยะ 1 แพทย์เพิ่ม'!Q8+'ระยะ 2 สบพช'!Q8+'ระยะ 3 แพทย์ใหม่ (รวม)'!Q8</f>
        <v>60</v>
      </c>
      <c r="R8" s="59">
        <f>+'ระยะ 1 แพทย์เพิ่ม'!R8+'ระยะ 2 สบพช'!R8+'ระยะ 3 แพทย์ใหม่ (รวม)'!R8</f>
        <v>0</v>
      </c>
      <c r="S8" s="59">
        <f>+'ระยะ 1 แพทย์เพิ่ม'!S8+'ระยะ 2 สบพช'!S8+'ระยะ 3 แพทย์ใหม่ (รวม)'!S8</f>
        <v>0</v>
      </c>
      <c r="T8" s="79">
        <f t="shared" si="0"/>
        <v>486</v>
      </c>
      <c r="AB8" s="3"/>
    </row>
    <row r="9" spans="1:28" ht="18.75">
      <c r="A9" s="78">
        <v>6</v>
      </c>
      <c r="B9" s="59">
        <f>+'ระยะ 1 แพทย์เพิ่ม'!B9+'ระยะ 2 สบพช'!B9+'ระยะ 3 แพทย์ใหม่ (รวม)'!B9</f>
        <v>0</v>
      </c>
      <c r="C9" s="59">
        <f>+'ระยะ 1 แพทย์เพิ่ม'!C9+'ระยะ 2 สบพช'!C9+'ระยะ 3 แพทย์ใหม่ (รวม)'!C9</f>
        <v>0</v>
      </c>
      <c r="D9" s="59">
        <f>+'ระยะ 1 แพทย์เพิ่ม'!D9+'ระยะ 2 สบพช'!D9+'ระยะ 3 แพทย์ใหม่ (รวม)'!D9</f>
        <v>0</v>
      </c>
      <c r="E9" s="59">
        <f>+'ระยะ 1 แพทย์เพิ่ม'!E9+'ระยะ 2 สบพช'!E9+'ระยะ 3 แพทย์ใหม่ (รวม)'!E9</f>
        <v>0</v>
      </c>
      <c r="F9" s="59">
        <f>+'ระยะ 1 แพทย์เพิ่ม'!F9+'ระยะ 2 สบพช'!F9+'ระยะ 3 แพทย์ใหม่ (รวม)'!F9</f>
        <v>0</v>
      </c>
      <c r="G9" s="60">
        <f>+'ระยะ 1 แพทย์เพิ่ม'!G9+'ระยะ 2 สบพช'!G9+'ระยะ 3 แพทย์ใหม่ (รวม)'!G9</f>
        <v>48</v>
      </c>
      <c r="H9" s="60">
        <f>+'ระยะ 1 แพทย์เพิ่ม'!H9+'ระยะ 2 สบพช'!H9+'ระยะ 3 แพทย์ใหม่ (รวม)'!H9</f>
        <v>48</v>
      </c>
      <c r="I9" s="60">
        <f>+'ระยะ 1 แพทย์เพิ่ม'!I9+'ระยะ 2 สบพช'!I9+'ระยะ 3 แพทย์ใหม่ (รวม)'!I9</f>
        <v>48</v>
      </c>
      <c r="J9" s="60">
        <f>+'ระยะ 1 แพทย์เพิ่ม'!J9+'ระยะ 2 สบพช'!J9+'ระยะ 3 แพทย์ใหม่ (รวม)'!J9</f>
        <v>48</v>
      </c>
      <c r="K9" s="61">
        <f>+'ระยะ 1 แพทย์เพิ่ม'!K9+'ระยะ 2 สบพช'!K9+'ระยะ 3 แพทย์ใหม่ (รวม)'!K9</f>
        <v>49</v>
      </c>
      <c r="L9" s="61">
        <f>+'ระยะ 1 แพทย์เพิ่ม'!L9+'ระยะ 2 สบพช'!L9+'ระยะ 3 แพทย์ใหม่ (รวม)'!L9</f>
        <v>49</v>
      </c>
      <c r="M9" s="61">
        <f>+'ระยะ 1 แพทย์เพิ่ม'!M9+'ระยะ 2 สบพช'!M9+'ระยะ 3 แพทย์ใหม่ (รวม)'!M9</f>
        <v>51</v>
      </c>
      <c r="N9" s="62">
        <f>+'ระยะ 1 แพทย์เพิ่ม'!N9+'ระยะ 2 สบพช'!N9+'ระยะ 3 แพทย์ใหม่ (รวม)'!N9</f>
        <v>48</v>
      </c>
      <c r="O9" s="62">
        <f>+'ระยะ 1 แพทย์เพิ่ม'!O9+'ระยะ 2 สบพช'!O9+'ระยะ 3 แพทย์ใหม่ (รวม)'!O9</f>
        <v>60</v>
      </c>
      <c r="P9" s="62">
        <f>+'ระยะ 1 แพทย์เพิ่ม'!P9+'ระยะ 2 สบพช'!P9+'ระยะ 3 แพทย์ใหม่ (รวม)'!P9</f>
        <v>60</v>
      </c>
      <c r="Q9" s="62">
        <f>+'ระยะ 1 แพทย์เพิ่ม'!Q9+'ระยะ 2 สบพช'!Q9+'ระยะ 3 แพทย์ใหม่ (รวม)'!Q9</f>
        <v>61</v>
      </c>
      <c r="R9" s="62">
        <f>+'ระยะ 1 แพทย์เพิ่ม'!R9+'ระยะ 2 สบพช'!R9+'ระยะ 3 แพทย์ใหม่ (รวม)'!R9</f>
        <v>60</v>
      </c>
      <c r="S9" s="59">
        <f>+'ระยะ 1 แพทย์เพิ่ม'!S9+'ระยะ 2 สบพช'!S9+'ระยะ 3 แพทย์ใหม่ (รวม)'!S9</f>
        <v>0</v>
      </c>
      <c r="T9" s="79">
        <f t="shared" si="0"/>
        <v>534</v>
      </c>
      <c r="AB9" s="3"/>
    </row>
    <row r="10" spans="1:28" ht="19.5" thickBot="1">
      <c r="A10" s="80">
        <v>7</v>
      </c>
      <c r="B10" s="81">
        <f>+'ระยะ 1 แพทย์เพิ่ม'!B10+'ระยะ 2 สบพช'!B10+'ระยะ 3 แพทย์ใหม่ (รวม)'!B10</f>
        <v>0</v>
      </c>
      <c r="C10" s="81">
        <f>+'ระยะ 1 แพทย์เพิ่ม'!C10+'ระยะ 2 สบพช'!C10+'ระยะ 3 แพทย์ใหม่ (รวม)'!C10</f>
        <v>0</v>
      </c>
      <c r="D10" s="81">
        <f>+'ระยะ 1 แพทย์เพิ่ม'!D10+'ระยะ 2 สบพช'!D10+'ระยะ 3 แพทย์ใหม่ (รวม)'!D10</f>
        <v>0</v>
      </c>
      <c r="E10" s="81">
        <f>+'ระยะ 1 แพทย์เพิ่ม'!E10+'ระยะ 2 สบพช'!E10+'ระยะ 3 แพทย์ใหม่ (รวม)'!E10</f>
        <v>0</v>
      </c>
      <c r="F10" s="81">
        <f>+'ระยะ 1 แพทย์เพิ่ม'!F10+'ระยะ 2 สบพช'!F10+'ระยะ 3 แพทย์ใหม่ (รวม)'!F10</f>
        <v>0</v>
      </c>
      <c r="G10" s="81">
        <f>+'ระยะ 1 แพทย์เพิ่ม'!G10+'ระยะ 2 สบพช'!G10+'ระยะ 3 แพทย์ใหม่ (รวม)'!G10</f>
        <v>0</v>
      </c>
      <c r="H10" s="82">
        <f>+'ระยะ 1 แพทย์เพิ่ม'!H10+'ระยะ 2 สบพช'!H10+'ระยะ 3 แพทย์ใหม่ (รวม)'!H10</f>
        <v>48</v>
      </c>
      <c r="I10" s="82">
        <f>+'ระยะ 1 แพทย์เพิ่ม'!I10+'ระยะ 2 สบพช'!I10+'ระยะ 3 แพทย์ใหม่ (รวม)'!I10</f>
        <v>48</v>
      </c>
      <c r="J10" s="82">
        <f>+'ระยะ 1 แพทย์เพิ่ม'!J10+'ระยะ 2 สบพช'!J10+'ระยะ 3 แพทย์ใหม่ (รวม)'!J10</f>
        <v>48</v>
      </c>
      <c r="K10" s="82">
        <f>+'ระยะ 1 แพทย์เพิ่ม'!K10+'ระยะ 2 สบพช'!K10+'ระยะ 3 แพทย์ใหม่ (รวม)'!K10</f>
        <v>48</v>
      </c>
      <c r="L10" s="83">
        <f>+'ระยะ 1 แพทย์เพิ่ม'!L10+'ระยะ 2 สบพช'!L10+'ระยะ 3 แพทย์ใหม่ (รวม)'!L10</f>
        <v>49</v>
      </c>
      <c r="M10" s="83">
        <f>+'ระยะ 1 แพทย์เพิ่ม'!M10+'ระยะ 2 สบพช'!M10+'ระยะ 3 แพทย์ใหม่ (รวม)'!M10</f>
        <v>49</v>
      </c>
      <c r="N10" s="83">
        <f>+'ระยะ 1 แพทย์เพิ่ม'!N10+'ระยะ 2 สบพช'!N10+'ระยะ 3 แพทย์ใหม่ (รวม)'!N10</f>
        <v>51</v>
      </c>
      <c r="O10" s="84">
        <f>+'ระยะ 1 แพทย์เพิ่ม'!O10+'ระยะ 2 สบพช'!O10+'ระยะ 3 แพทย์ใหม่ (รวม)'!O10</f>
        <v>48</v>
      </c>
      <c r="P10" s="84">
        <f>+'ระยะ 1 แพทย์เพิ่ม'!P10+'ระยะ 2 สบพช'!P10+'ระยะ 3 แพทย์ใหม่ (รวม)'!P10</f>
        <v>60</v>
      </c>
      <c r="Q10" s="84">
        <f>+'ระยะ 1 แพทย์เพิ่ม'!Q10+'ระยะ 2 สบพช'!Q10+'ระยะ 3 แพทย์ใหม่ (รวม)'!Q10</f>
        <v>60</v>
      </c>
      <c r="R10" s="84">
        <f>+'ระยะ 1 แพทย์เพิ่ม'!R10+'ระยะ 2 สบพช'!R10+'ระยะ 3 แพทย์ใหม่ (รวม)'!R10</f>
        <v>61</v>
      </c>
      <c r="S10" s="84">
        <f>+'ระยะ 1 แพทย์เพิ่ม'!S10+'ระยะ 2 สบพช'!S10+'ระยะ 3 แพทย์ใหม่ (รวม)'!S10</f>
        <v>60</v>
      </c>
      <c r="T10" s="85">
        <f t="shared" si="0"/>
        <v>582</v>
      </c>
      <c r="AB10" s="3"/>
    </row>
    <row r="11" spans="1:20" s="7" customFormat="1" ht="26.25" customHeight="1" thickBot="1">
      <c r="A11" s="69" t="s">
        <v>2</v>
      </c>
      <c r="B11" s="70">
        <f aca="true" t="shared" si="1" ref="B11:H11">SUM(B4:B10)</f>
        <v>48</v>
      </c>
      <c r="C11" s="70">
        <f t="shared" si="1"/>
        <v>96</v>
      </c>
      <c r="D11" s="70">
        <f t="shared" si="1"/>
        <v>144</v>
      </c>
      <c r="E11" s="70">
        <f t="shared" si="1"/>
        <v>192</v>
      </c>
      <c r="F11" s="70">
        <f t="shared" si="1"/>
        <v>241</v>
      </c>
      <c r="G11" s="70">
        <f t="shared" si="1"/>
        <v>290</v>
      </c>
      <c r="H11" s="70">
        <f t="shared" si="1"/>
        <v>341</v>
      </c>
      <c r="I11" s="70">
        <f aca="true" t="shared" si="2" ref="I11:O11">SUM(I4:I10)</f>
        <v>341</v>
      </c>
      <c r="J11" s="70">
        <f t="shared" si="2"/>
        <v>353</v>
      </c>
      <c r="K11" s="70">
        <f t="shared" si="2"/>
        <v>365</v>
      </c>
      <c r="L11" s="70">
        <f t="shared" si="2"/>
        <v>378</v>
      </c>
      <c r="M11" s="70">
        <f t="shared" si="2"/>
        <v>389</v>
      </c>
      <c r="N11" s="70">
        <f t="shared" si="2"/>
        <v>340</v>
      </c>
      <c r="O11" s="70">
        <f t="shared" si="2"/>
        <v>289</v>
      </c>
      <c r="P11" s="70">
        <f>SUM(P4:P10)</f>
        <v>241</v>
      </c>
      <c r="Q11" s="70">
        <f>SUM(Q4:Q10)</f>
        <v>181</v>
      </c>
      <c r="R11" s="70">
        <f>SUM(R4:R10)</f>
        <v>121</v>
      </c>
      <c r="S11" s="70">
        <f>SUM(S4:S10)</f>
        <v>60</v>
      </c>
      <c r="T11" s="71">
        <f>SUM(I11:J11)</f>
        <v>694</v>
      </c>
    </row>
    <row r="12" spans="1:20" s="7" customFormat="1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1:28" ht="10.5" customHeight="1">
      <c r="K13" s="12"/>
      <c r="L13" s="12"/>
      <c r="M13" s="12"/>
      <c r="N13" s="12"/>
      <c r="O13" s="12"/>
      <c r="P13" s="12"/>
      <c r="Q13" s="12"/>
      <c r="R13" s="12"/>
      <c r="S13" s="12"/>
      <c r="T13" s="4"/>
      <c r="AB13" s="3"/>
    </row>
    <row r="14" spans="1:28" ht="18.75">
      <c r="A14" s="34" t="s">
        <v>1</v>
      </c>
      <c r="B14" s="26">
        <v>2549</v>
      </c>
      <c r="C14" s="26">
        <v>2550</v>
      </c>
      <c r="D14" s="26">
        <v>2551</v>
      </c>
      <c r="E14" s="26">
        <v>2552</v>
      </c>
      <c r="F14" s="26">
        <v>2553</v>
      </c>
      <c r="G14" s="26">
        <v>2554</v>
      </c>
      <c r="H14" s="26">
        <v>2555</v>
      </c>
      <c r="I14" s="26">
        <v>2556</v>
      </c>
      <c r="J14" s="26">
        <v>2557</v>
      </c>
      <c r="K14" s="26">
        <v>2558</v>
      </c>
      <c r="L14" s="26">
        <v>2559</v>
      </c>
      <c r="M14" s="26">
        <v>2560</v>
      </c>
      <c r="N14" s="26">
        <v>2561</v>
      </c>
      <c r="O14" s="26">
        <v>2562</v>
      </c>
      <c r="P14" s="26">
        <v>2563</v>
      </c>
      <c r="Q14" s="26">
        <v>2564</v>
      </c>
      <c r="R14" s="26">
        <v>2565</v>
      </c>
      <c r="S14" s="26">
        <v>2566</v>
      </c>
      <c r="T14" s="36" t="s">
        <v>2</v>
      </c>
      <c r="AB14" s="3"/>
    </row>
    <row r="15" spans="1:20" s="13" customFormat="1" ht="18" customHeight="1">
      <c r="A15" s="37">
        <v>1</v>
      </c>
      <c r="B15" s="37">
        <f>+'ระยะ 1 แพทย์เพิ่ม'!B15+'ระยะ 2 สบพช'!B15+'ระยะ 3 แพทย์ใหม่ (รวม)'!B15</f>
        <v>4800000</v>
      </c>
      <c r="C15" s="37">
        <f>+'ระยะ 1 แพทย์เพิ่ม'!C15+'ระยะ 2 สบพช'!C15+'ระยะ 3 แพทย์ใหม่ (รวม)'!C15</f>
        <v>2400000</v>
      </c>
      <c r="D15" s="37">
        <f>+'ระยะ 1 แพทย์เพิ่ม'!D15+'ระยะ 2 สบพช'!D15+'ระยะ 3 แพทย์ใหม่ (รวม)'!D15</f>
        <v>2400000</v>
      </c>
      <c r="E15" s="37">
        <f>+'ระยะ 1 แพทย์เพิ่ม'!E15+'ระยะ 2 สบพช'!E15+'ระยะ 3 แพทย์ใหม่ (รวม)'!E15</f>
        <v>2400000</v>
      </c>
      <c r="F15" s="37">
        <f>+'ระยะ 1 แพทย์เพิ่ม'!F15+'ระยะ 2 สบพช'!F15+'ระยะ 3 แพทย์ใหม่ (รวม)'!F15</f>
        <v>2450000</v>
      </c>
      <c r="G15" s="37">
        <f>+'ระยะ 1 แพทย์เพิ่ม'!G15+'ระยะ 2 สบพช'!G15+'ระยะ 3 แพทย์ใหม่ (รวม)'!G15</f>
        <v>2450000</v>
      </c>
      <c r="H15" s="37">
        <f>+'ระยะ 1 แพทย์เพิ่ม'!H15+'ระยะ 2 สบพช'!H15+'ระยะ 3 แพทย์ใหม่ (รวม)'!H15</f>
        <v>2550000</v>
      </c>
      <c r="I15" s="37">
        <f>+'ระยะ 1 แพทย์เพิ่ม'!I15+'ระยะ 2 สบพช'!I15+'ระยะ 3 แพทย์ใหม่ (รวม)'!I15</f>
        <v>4800000</v>
      </c>
      <c r="J15" s="37">
        <f>+'ระยะ 1 แพทย์เพิ่ม'!J15+'ระยะ 2 สบพช'!J15+'ระยะ 3 แพทย์ใหม่ (รวม)'!J15</f>
        <v>6000000</v>
      </c>
      <c r="K15" s="37">
        <f>+'ระยะ 1 แพทย์เพิ่ม'!K15+'ระยะ 2 สบพช'!K15+'ระยะ 3 แพทย์ใหม่ (รวม)'!K15</f>
        <v>6000000</v>
      </c>
      <c r="L15" s="37">
        <f>+'ระยะ 1 แพทย์เพิ่ม'!L15+'ระยะ 2 สบพช'!L15+'ระยะ 3 แพทย์ใหม่ (รวม)'!L15</f>
        <v>6100000</v>
      </c>
      <c r="M15" s="37">
        <f>+'ระยะ 1 แพทย์เพิ่ม'!M15+'ระยะ 2 สบพช'!M15+'ระยะ 3 แพทย์ใหม่ (รวม)'!M15</f>
        <v>6000000</v>
      </c>
      <c r="N15" s="37">
        <f>+'ระยะ 1 แพทย์เพิ่ม'!N15+'ระยะ 2 สบพช'!N15+'ระยะ 3 แพทย์ใหม่ (รวม)'!N15</f>
        <v>0</v>
      </c>
      <c r="O15" s="37">
        <f>+'ระยะ 1 แพทย์เพิ่ม'!O15+'ระยะ 2 สบพช'!O15+'ระยะ 3 แพทย์ใหม่ (รวม)'!O15</f>
        <v>0</v>
      </c>
      <c r="P15" s="37">
        <f>+'ระยะ 1 แพทย์เพิ่ม'!P15+'ระยะ 2 สบพช'!P15+'ระยะ 3 แพทย์ใหม่ (รวม)'!P15</f>
        <v>0</v>
      </c>
      <c r="Q15" s="37">
        <f>+'ระยะ 1 แพทย์เพิ่ม'!Q15+'ระยะ 2 สบพช'!Q15+'ระยะ 3 แพทย์ใหม่ (รวม)'!Q15</f>
        <v>0</v>
      </c>
      <c r="R15" s="37">
        <f>+'ระยะ 1 แพทย์เพิ่ม'!R15+'ระยะ 2 สบพช'!R15+'ระยะ 3 แพทย์ใหม่ (รวม)'!R15</f>
        <v>0</v>
      </c>
      <c r="S15" s="37">
        <f>+'ระยะ 1 แพทย์เพิ่ม'!S15+'ระยะ 2 สบพช'!S15+'ระยะ 3 แพทย์ใหม่ (รวม)'!S15</f>
        <v>0</v>
      </c>
      <c r="T15" s="39">
        <f aca="true" t="shared" si="3" ref="T15:T21">SUM(I15:S15)</f>
        <v>28900000</v>
      </c>
    </row>
    <row r="16" spans="1:20" s="13" customFormat="1" ht="18" customHeight="1">
      <c r="A16" s="37">
        <v>2</v>
      </c>
      <c r="B16" s="37">
        <f>+'ระยะ 1 แพทย์เพิ่ม'!B16+'ระยะ 2 สบพช'!B16+'ระยะ 3 แพทย์ใหม่ (รวม)'!B16</f>
        <v>0</v>
      </c>
      <c r="C16" s="37">
        <f>+'ระยะ 1 แพทย์เพิ่ม'!C16+'ระยะ 2 สบพช'!C16+'ระยะ 3 แพทย์ใหม่ (รวม)'!C16</f>
        <v>14400000</v>
      </c>
      <c r="D16" s="37">
        <f>+'ระยะ 1 แพทย์เพิ่ม'!D16+'ระยะ 2 สบพช'!D16+'ระยะ 3 แพทย์ใหม่ (รวม)'!D16</f>
        <v>14400000</v>
      </c>
      <c r="E16" s="37">
        <f>+'ระยะ 1 แพทย์เพิ่ม'!E16+'ระยะ 2 สบพช'!E16+'ระยะ 3 แพทย์ใหม่ (รวม)'!E16</f>
        <v>14400000</v>
      </c>
      <c r="F16" s="37">
        <f>+'ระยะ 1 แพทย์เพิ่ม'!F16+'ระยะ 2 สบพช'!F16+'ระยะ 3 แพทย์ใหม่ (รวม)'!F16</f>
        <v>14400000</v>
      </c>
      <c r="G16" s="37">
        <f>+'ระยะ 1 แพทย์เพิ่ม'!G16+'ระยะ 2 สบพช'!G16+'ระยะ 3 แพทย์ใหม่ (รวม)'!G16</f>
        <v>14700000</v>
      </c>
      <c r="H16" s="37">
        <f>+'ระยะ 1 แพทย์เพิ่ม'!H16+'ระยะ 2 สบพช'!H16+'ระยะ 3 แพทย์ใหม่ (รวม)'!H16</f>
        <v>14700000</v>
      </c>
      <c r="I16" s="37">
        <f>+'ระยะ 1 แพทย์เพิ่ม'!I16+'ระยะ 2 สบพช'!I16+'ระยะ 3 แพทย์ใหม่ (รวม)'!I16</f>
        <v>15300000</v>
      </c>
      <c r="J16" s="37">
        <f>+'ระยะ 1 แพทย์เพิ่ม'!J16+'ระยะ 2 สบพช'!J16+'ระยะ 3 แพทย์ใหม่ (รวม)'!J16</f>
        <v>14400000</v>
      </c>
      <c r="K16" s="37">
        <f>+'ระยะ 1 แพทย์เพิ่ม'!K16+'ระยะ 2 สบพช'!K16+'ระยะ 3 แพทย์ใหม่ (รวม)'!K16</f>
        <v>18000000</v>
      </c>
      <c r="L16" s="37">
        <f>+'ระยะ 1 แพทย์เพิ่ม'!L16+'ระยะ 2 สบพช'!L16+'ระยะ 3 แพทย์ใหม่ (รวม)'!L16</f>
        <v>18000000</v>
      </c>
      <c r="M16" s="37">
        <f>+'ระยะ 1 แพทย์เพิ่ม'!M16+'ระยะ 2 สบพช'!M16+'ระยะ 3 แพทย์ใหม่ (รวม)'!M16</f>
        <v>18300000</v>
      </c>
      <c r="N16" s="37">
        <f>+'ระยะ 1 แพทย์เพิ่ม'!N16+'ระยะ 2 สบพช'!N16+'ระยะ 3 แพทย์ใหม่ (รวม)'!N16</f>
        <v>18000000</v>
      </c>
      <c r="O16" s="37">
        <f>+'ระยะ 1 แพทย์เพิ่ม'!O16+'ระยะ 2 สบพช'!O16+'ระยะ 3 แพทย์ใหม่ (รวม)'!O16</f>
        <v>0</v>
      </c>
      <c r="P16" s="37">
        <f>+'ระยะ 1 แพทย์เพิ่ม'!P16+'ระยะ 2 สบพช'!P16+'ระยะ 3 แพทย์ใหม่ (รวม)'!P16</f>
        <v>0</v>
      </c>
      <c r="Q16" s="37">
        <f>+'ระยะ 1 แพทย์เพิ่ม'!Q16+'ระยะ 2 สบพช'!Q16+'ระยะ 3 แพทย์ใหม่ (รวม)'!Q16</f>
        <v>0</v>
      </c>
      <c r="R16" s="37">
        <f>+'ระยะ 1 แพทย์เพิ่ม'!R16+'ระยะ 2 สบพช'!R16+'ระยะ 3 แพทย์ใหม่ (รวม)'!R16</f>
        <v>0</v>
      </c>
      <c r="S16" s="37">
        <f>+'ระยะ 1 แพทย์เพิ่ม'!S16+'ระยะ 2 สบพช'!S16+'ระยะ 3 แพทย์ใหม่ (รวม)'!S16</f>
        <v>0</v>
      </c>
      <c r="T16" s="39">
        <f t="shared" si="3"/>
        <v>102000000</v>
      </c>
    </row>
    <row r="17" spans="1:20" s="13" customFormat="1" ht="18" customHeight="1">
      <c r="A17" s="37">
        <v>3</v>
      </c>
      <c r="B17" s="37">
        <f>+'ระยะ 1 แพทย์เพิ่ม'!B17+'ระยะ 2 สบพช'!B17+'ระยะ 3 แพทย์ใหม่ (รวม)'!B17</f>
        <v>0</v>
      </c>
      <c r="C17" s="37">
        <f>+'ระยะ 1 แพทย์เพิ่ม'!C17+'ระยะ 2 สบพช'!C17+'ระยะ 3 แพทย์ใหม่ (รวม)'!C17</f>
        <v>0</v>
      </c>
      <c r="D17" s="37">
        <f>+'ระยะ 1 แพทย์เพิ่ม'!D17+'ระยะ 2 สบพช'!D17+'ระยะ 3 แพทย์ใหม่ (รวม)'!D17</f>
        <v>14400000</v>
      </c>
      <c r="E17" s="37">
        <f>+'ระยะ 1 แพทย์เพิ่ม'!E17+'ระยะ 2 สบพช'!E17+'ระยะ 3 แพทย์ใหม่ (รวม)'!E17</f>
        <v>14400000</v>
      </c>
      <c r="F17" s="37">
        <f>+'ระยะ 1 แพทย์เพิ่ม'!F17+'ระยะ 2 สบพช'!F17+'ระยะ 3 แพทย์ใหม่ (รวม)'!F17</f>
        <v>14400000</v>
      </c>
      <c r="G17" s="37">
        <f>+'ระยะ 1 แพทย์เพิ่ม'!G17+'ระยะ 2 สบพช'!G17+'ระยะ 3 แพทย์ใหม่ (รวม)'!G17</f>
        <v>14400000</v>
      </c>
      <c r="H17" s="37">
        <f>+'ระยะ 1 แพทย์เพิ่ม'!H17+'ระยะ 2 สบพช'!H17+'ระยะ 3 แพทย์ใหม่ (รวม)'!H17</f>
        <v>14700000</v>
      </c>
      <c r="I17" s="37">
        <f>+'ระยะ 1 แพทย์เพิ่ม'!I17+'ระยะ 2 สบพช'!I17+'ระยะ 3 แพทย์ใหม่ (รวม)'!I17</f>
        <v>14700000</v>
      </c>
      <c r="J17" s="37">
        <f>+'ระยะ 1 แพทย์เพิ่ม'!J17+'ระยะ 2 สบพช'!J17+'ระยะ 3 แพทย์ใหม่ (รวม)'!J17</f>
        <v>15300000</v>
      </c>
      <c r="K17" s="37">
        <f>+'ระยะ 1 แพทย์เพิ่ม'!K17+'ระยะ 2 สบพช'!K17+'ระยะ 3 แพทย์ใหม่ (รวม)'!K17</f>
        <v>14400000</v>
      </c>
      <c r="L17" s="37">
        <f>+'ระยะ 1 แพทย์เพิ่ม'!L17+'ระยะ 2 สบพช'!L17+'ระยะ 3 แพทย์ใหม่ (รวม)'!L17</f>
        <v>18000000</v>
      </c>
      <c r="M17" s="37">
        <f>+'ระยะ 1 แพทย์เพิ่ม'!M17+'ระยะ 2 สบพช'!M17+'ระยะ 3 แพทย์ใหม่ (รวม)'!M17</f>
        <v>18000000</v>
      </c>
      <c r="N17" s="37">
        <f>+'ระยะ 1 แพทย์เพิ่ม'!N17+'ระยะ 2 สบพช'!N17+'ระยะ 3 แพทย์ใหม่ (รวม)'!N17</f>
        <v>18300000</v>
      </c>
      <c r="O17" s="37">
        <f>+'ระยะ 1 แพทย์เพิ่ม'!O17+'ระยะ 2 สบพช'!O17+'ระยะ 3 แพทย์ใหม่ (รวม)'!O17</f>
        <v>18000000</v>
      </c>
      <c r="P17" s="37">
        <f>+'ระยะ 1 แพทย์เพิ่ม'!P17+'ระยะ 2 สบพช'!P17+'ระยะ 3 แพทย์ใหม่ (รวม)'!P17</f>
        <v>0</v>
      </c>
      <c r="Q17" s="37">
        <f>+'ระยะ 1 แพทย์เพิ่ม'!Q17+'ระยะ 2 สบพช'!Q17+'ระยะ 3 แพทย์ใหม่ (รวม)'!Q17</f>
        <v>0</v>
      </c>
      <c r="R17" s="37">
        <f>+'ระยะ 1 แพทย์เพิ่ม'!R17+'ระยะ 2 สบพช'!R17+'ระยะ 3 แพทย์ใหม่ (รวม)'!R17</f>
        <v>0</v>
      </c>
      <c r="S17" s="37">
        <f>+'ระยะ 1 แพทย์เพิ่ม'!S17+'ระยะ 2 สบพช'!S17+'ระยะ 3 แพทย์ใหม่ (รวม)'!S17</f>
        <v>0</v>
      </c>
      <c r="T17" s="39">
        <f t="shared" si="3"/>
        <v>116700000</v>
      </c>
    </row>
    <row r="18" spans="1:20" s="13" customFormat="1" ht="18" customHeight="1">
      <c r="A18" s="37">
        <v>4</v>
      </c>
      <c r="B18" s="37">
        <f>+'ระยะ 1 แพทย์เพิ่ม'!B18+'ระยะ 2 สบพช'!B18+'ระยะ 3 แพทย์ใหม่ (รวม)'!B18</f>
        <v>0</v>
      </c>
      <c r="C18" s="37">
        <f>+'ระยะ 1 แพทย์เพิ่ม'!C18+'ระยะ 2 สบพช'!C18+'ระยะ 3 แพทย์ใหม่ (รวม)'!C18</f>
        <v>0</v>
      </c>
      <c r="D18" s="37">
        <f>+'ระยะ 1 แพทย์เพิ่ม'!D18+'ระยะ 2 สบพช'!D18+'ระยะ 3 แพทย์ใหม่ (รวม)'!D18</f>
        <v>0</v>
      </c>
      <c r="E18" s="37">
        <f>+'ระยะ 1 แพทย์เพิ่ม'!E18+'ระยะ 2 สบพช'!E18+'ระยะ 3 แพทย์ใหม่ (รวม)'!E18</f>
        <v>14400000</v>
      </c>
      <c r="F18" s="37">
        <f>+'ระยะ 1 แพทย์เพิ่ม'!F18+'ระยะ 2 สบพช'!F18+'ระยะ 3 แพทย์ใหม่ (รวม)'!F18</f>
        <v>14400000</v>
      </c>
      <c r="G18" s="37">
        <f>+'ระยะ 1 แพทย์เพิ่ม'!G18+'ระยะ 2 สบพช'!G18+'ระยะ 3 แพทย์ใหม่ (รวม)'!G18</f>
        <v>14400000</v>
      </c>
      <c r="H18" s="37">
        <f>+'ระยะ 1 แพทย์เพิ่ม'!H18+'ระยะ 2 สบพช'!H18+'ระยะ 3 แพทย์ใหม่ (รวม)'!H18</f>
        <v>14400000</v>
      </c>
      <c r="I18" s="37">
        <f>+'ระยะ 1 แพทย์เพิ่ม'!I18+'ระยะ 2 สบพช'!I18+'ระยะ 3 แพทย์ใหม่ (รวม)'!I18</f>
        <v>14700000</v>
      </c>
      <c r="J18" s="37">
        <f>+'ระยะ 1 แพทย์เพิ่ม'!J18+'ระยะ 2 สบพช'!J18+'ระยะ 3 แพทย์ใหม่ (รวม)'!J18</f>
        <v>14700000</v>
      </c>
      <c r="K18" s="37">
        <f>+'ระยะ 1 แพทย์เพิ่ม'!K18+'ระยะ 2 สบพช'!K18+'ระยะ 3 แพทย์ใหม่ (รวม)'!K18</f>
        <v>15300000</v>
      </c>
      <c r="L18" s="37">
        <f>+'ระยะ 1 แพทย์เพิ่ม'!L18+'ระยะ 2 สบพช'!L18+'ระยะ 3 แพทย์ใหม่ (รวม)'!L18</f>
        <v>14400000</v>
      </c>
      <c r="M18" s="37">
        <f>+'ระยะ 1 แพทย์เพิ่ม'!M18+'ระยะ 2 สบพช'!M18+'ระยะ 3 แพทย์ใหม่ (รวม)'!M18</f>
        <v>18000000</v>
      </c>
      <c r="N18" s="37">
        <f>+'ระยะ 1 แพทย์เพิ่ม'!N18+'ระยะ 2 สบพช'!N18+'ระยะ 3 แพทย์ใหม่ (รวม)'!N18</f>
        <v>18000000</v>
      </c>
      <c r="O18" s="37">
        <f>+'ระยะ 1 แพทย์เพิ่ม'!O18+'ระยะ 2 สบพช'!O18+'ระยะ 3 แพทย์ใหม่ (รวม)'!O18</f>
        <v>18300000</v>
      </c>
      <c r="P18" s="37">
        <f>+'ระยะ 1 แพทย์เพิ่ม'!P18+'ระยะ 2 สบพช'!P18+'ระยะ 3 แพทย์ใหม่ (รวม)'!P18</f>
        <v>18000000</v>
      </c>
      <c r="Q18" s="37">
        <f>+'ระยะ 1 แพทย์เพิ่ม'!Q18+'ระยะ 2 สบพช'!Q18+'ระยะ 3 แพทย์ใหม่ (รวม)'!Q18</f>
        <v>0</v>
      </c>
      <c r="R18" s="37">
        <f>+'ระยะ 1 แพทย์เพิ่ม'!R18+'ระยะ 2 สบพช'!R18+'ระยะ 3 แพทย์ใหม่ (รวม)'!R18</f>
        <v>0</v>
      </c>
      <c r="S18" s="37">
        <f>+'ระยะ 1 แพทย์เพิ่ม'!S18+'ระยะ 2 สบพช'!S18+'ระยะ 3 แพทย์ใหม่ (รวม)'!S18</f>
        <v>0</v>
      </c>
      <c r="T18" s="39">
        <f t="shared" si="3"/>
        <v>131400000</v>
      </c>
    </row>
    <row r="19" spans="1:20" s="13" customFormat="1" ht="18" customHeight="1">
      <c r="A19" s="37">
        <v>5</v>
      </c>
      <c r="B19" s="37">
        <f>+'ระยะ 1 แพทย์เพิ่ม'!B19+'ระยะ 2 สบพช'!B19+'ระยะ 3 แพทย์ใหม่ (รวม)'!B19</f>
        <v>0</v>
      </c>
      <c r="C19" s="37">
        <f>+'ระยะ 1 แพทย์เพิ่ม'!C19+'ระยะ 2 สบพช'!C19+'ระยะ 3 แพทย์ใหม่ (รวม)'!C19</f>
        <v>0</v>
      </c>
      <c r="D19" s="37">
        <f>+'ระยะ 1 แพทย์เพิ่ม'!D19+'ระยะ 2 สบพช'!D19+'ระยะ 3 แพทย์ใหม่ (รวม)'!D19</f>
        <v>0</v>
      </c>
      <c r="E19" s="37">
        <f>+'ระยะ 1 แพทย์เพิ่ม'!E19+'ระยะ 2 สบพช'!E19+'ระยะ 3 แพทย์ใหม่ (รวม)'!E19</f>
        <v>0</v>
      </c>
      <c r="F19" s="37">
        <f>+'ระยะ 1 แพทย์เพิ่ม'!F19+'ระยะ 2 สบพช'!F19+'ระยะ 3 แพทย์ใหม่ (รวม)'!F19</f>
        <v>14400000</v>
      </c>
      <c r="G19" s="37">
        <f>+'ระยะ 1 แพทย์เพิ่ม'!G19+'ระยะ 2 สบพช'!G19+'ระยะ 3 แพทย์ใหม่ (รวม)'!G19</f>
        <v>14400000</v>
      </c>
      <c r="H19" s="37">
        <f>+'ระยะ 1 แพทย์เพิ่ม'!H19+'ระยะ 2 สบพช'!H19+'ระยะ 3 แพทย์ใหม่ (รวม)'!H19</f>
        <v>14400000</v>
      </c>
      <c r="I19" s="37">
        <f>+'ระยะ 1 แพทย์เพิ่ม'!I19+'ระยะ 2 สบพช'!I19+'ระยะ 3 แพทย์ใหม่ (รวม)'!I19</f>
        <v>14400000</v>
      </c>
      <c r="J19" s="37">
        <f>+'ระยะ 1 แพทย์เพิ่ม'!J19+'ระยะ 2 สบพช'!J19+'ระยะ 3 แพทย์ใหม่ (รวม)'!J19</f>
        <v>14700000</v>
      </c>
      <c r="K19" s="37">
        <f>+'ระยะ 1 แพทย์เพิ่ม'!K19+'ระยะ 2 สบพช'!K19+'ระยะ 3 แพทย์ใหม่ (รวม)'!K19</f>
        <v>14700000</v>
      </c>
      <c r="L19" s="37">
        <f>+'ระยะ 1 แพทย์เพิ่ม'!L19+'ระยะ 2 สบพช'!L19+'ระยะ 3 แพทย์ใหม่ (รวม)'!L19</f>
        <v>15300000</v>
      </c>
      <c r="M19" s="37">
        <f>+'ระยะ 1 แพทย์เพิ่ม'!M19+'ระยะ 2 สบพช'!M19+'ระยะ 3 แพทย์ใหม่ (รวม)'!M19</f>
        <v>14400000</v>
      </c>
      <c r="N19" s="37">
        <f>+'ระยะ 1 แพทย์เพิ่ม'!N19+'ระยะ 2 สบพช'!N19+'ระยะ 3 แพทย์ใหม่ (รวม)'!N19</f>
        <v>18000000</v>
      </c>
      <c r="O19" s="37">
        <f>+'ระยะ 1 แพทย์เพิ่ม'!O19+'ระยะ 2 สบพช'!O19+'ระยะ 3 แพทย์ใหม่ (รวม)'!O19</f>
        <v>18000000</v>
      </c>
      <c r="P19" s="37">
        <f>+'ระยะ 1 แพทย์เพิ่ม'!P19+'ระยะ 2 สบพช'!P19+'ระยะ 3 แพทย์ใหม่ (รวม)'!P19</f>
        <v>18300000</v>
      </c>
      <c r="Q19" s="37">
        <f>+'ระยะ 1 แพทย์เพิ่ม'!Q19+'ระยะ 2 สบพช'!Q19+'ระยะ 3 แพทย์ใหม่ (รวม)'!Q19</f>
        <v>18000000</v>
      </c>
      <c r="R19" s="37">
        <f>+'ระยะ 1 แพทย์เพิ่ม'!R19+'ระยะ 2 สบพช'!R19+'ระยะ 3 แพทย์ใหม่ (รวม)'!R19</f>
        <v>0</v>
      </c>
      <c r="S19" s="37">
        <f>+'ระยะ 1 แพทย์เพิ่ม'!S19+'ระยะ 2 สบพช'!S19+'ระยะ 3 แพทย์ใหม่ (รวม)'!S19</f>
        <v>0</v>
      </c>
      <c r="T19" s="39">
        <f t="shared" si="3"/>
        <v>145800000</v>
      </c>
    </row>
    <row r="20" spans="1:20" s="13" customFormat="1" ht="18" customHeight="1">
      <c r="A20" s="37">
        <v>6</v>
      </c>
      <c r="B20" s="37">
        <f>+'ระยะ 1 แพทย์เพิ่ม'!B20+'ระยะ 2 สบพช'!B20+'ระยะ 3 แพทย์ใหม่ (รวม)'!B20</f>
        <v>0</v>
      </c>
      <c r="C20" s="37">
        <f>+'ระยะ 1 แพทย์เพิ่ม'!C20+'ระยะ 2 สบพช'!C20+'ระยะ 3 แพทย์ใหม่ (รวม)'!C20</f>
        <v>0</v>
      </c>
      <c r="D20" s="37">
        <f>+'ระยะ 1 แพทย์เพิ่ม'!D20+'ระยะ 2 สบพช'!D20+'ระยะ 3 แพทย์ใหม่ (รวม)'!D20</f>
        <v>0</v>
      </c>
      <c r="E20" s="37">
        <f>+'ระยะ 1 แพทย์เพิ่ม'!E20+'ระยะ 2 สบพช'!E20+'ระยะ 3 แพทย์ใหม่ (รวม)'!E20</f>
        <v>0</v>
      </c>
      <c r="F20" s="37">
        <f>+'ระยะ 1 แพทย์เพิ่ม'!F20+'ระยะ 2 สบพช'!F20+'ระยะ 3 แพทย์ใหม่ (รวม)'!F20</f>
        <v>0</v>
      </c>
      <c r="G20" s="37">
        <f>+'ระยะ 1 แพทย์เพิ่ม'!G20+'ระยะ 2 สบพช'!G20+'ระยะ 3 แพทย์ใหม่ (รวม)'!G20</f>
        <v>14400000</v>
      </c>
      <c r="H20" s="37">
        <f>+'ระยะ 1 แพทย์เพิ่ม'!H20+'ระยะ 2 สบพช'!H20+'ระยะ 3 แพทย์ใหม่ (รวม)'!H20</f>
        <v>14400000</v>
      </c>
      <c r="I20" s="37">
        <f>+'ระยะ 1 แพทย์เพิ่ม'!I20+'ระยะ 2 สบพช'!I20+'ระยะ 3 แพทย์ใหม่ (รวม)'!I20</f>
        <v>14400000</v>
      </c>
      <c r="J20" s="37">
        <f>+'ระยะ 1 แพทย์เพิ่ม'!J20+'ระยะ 2 สบพช'!J20+'ระยะ 3 แพทย์ใหม่ (รวม)'!J20</f>
        <v>14400000</v>
      </c>
      <c r="K20" s="37">
        <f>+'ระยะ 1 แพทย์เพิ่ม'!K20+'ระยะ 2 สบพช'!K20+'ระยะ 3 แพทย์ใหม่ (รวม)'!K20</f>
        <v>14700000</v>
      </c>
      <c r="L20" s="37">
        <f>+'ระยะ 1 แพทย์เพิ่ม'!L20+'ระยะ 2 สบพช'!L20+'ระยะ 3 แพทย์ใหม่ (รวม)'!L20</f>
        <v>14700000</v>
      </c>
      <c r="M20" s="37">
        <f>+'ระยะ 1 แพทย์เพิ่ม'!M20+'ระยะ 2 สบพช'!M20+'ระยะ 3 แพทย์ใหม่ (รวม)'!M20</f>
        <v>15300000</v>
      </c>
      <c r="N20" s="37">
        <f>+'ระยะ 1 แพทย์เพิ่ม'!N20+'ระยะ 2 สบพช'!N20+'ระยะ 3 แพทย์ใหม่ (รวม)'!N20</f>
        <v>14400000</v>
      </c>
      <c r="O20" s="37">
        <f>+'ระยะ 1 แพทย์เพิ่ม'!O20+'ระยะ 2 สบพช'!O20+'ระยะ 3 แพทย์ใหม่ (รวม)'!O20</f>
        <v>18000000</v>
      </c>
      <c r="P20" s="37">
        <f>+'ระยะ 1 แพทย์เพิ่ม'!P20+'ระยะ 2 สบพช'!P20+'ระยะ 3 แพทย์ใหม่ (รวม)'!P20</f>
        <v>18000000</v>
      </c>
      <c r="Q20" s="37">
        <f>+'ระยะ 1 แพทย์เพิ่ม'!Q20+'ระยะ 2 สบพช'!Q20+'ระยะ 3 แพทย์ใหม่ (รวม)'!Q20</f>
        <v>18300000</v>
      </c>
      <c r="R20" s="37">
        <f>+'ระยะ 1 แพทย์เพิ่ม'!R20+'ระยะ 2 สบพช'!R20+'ระยะ 3 แพทย์ใหม่ (รวม)'!R20</f>
        <v>18000000</v>
      </c>
      <c r="S20" s="37">
        <f>+'ระยะ 1 แพทย์เพิ่ม'!S20+'ระยะ 2 สบพช'!S20+'ระยะ 3 แพทย์ใหม่ (รวม)'!S20</f>
        <v>0</v>
      </c>
      <c r="T20" s="39">
        <f t="shared" si="3"/>
        <v>160200000</v>
      </c>
    </row>
    <row r="21" spans="1:20" s="13" customFormat="1" ht="18" customHeight="1">
      <c r="A21" s="37">
        <v>7</v>
      </c>
      <c r="B21" s="37">
        <f>+'ระยะ 1 แพทย์เพิ่ม'!B21+'ระยะ 2 สบพช'!B21+'ระยะ 3 แพทย์ใหม่ (รวม)'!B21</f>
        <v>0</v>
      </c>
      <c r="C21" s="37">
        <f>+'ระยะ 1 แพทย์เพิ่ม'!C21+'ระยะ 2 สบพช'!C21+'ระยะ 3 แพทย์ใหม่ (รวม)'!C21</f>
        <v>0</v>
      </c>
      <c r="D21" s="37">
        <f>+'ระยะ 1 แพทย์เพิ่ม'!D21+'ระยะ 2 สบพช'!D21+'ระยะ 3 แพทย์ใหม่ (รวม)'!D21</f>
        <v>0</v>
      </c>
      <c r="E21" s="37">
        <f>+'ระยะ 1 แพทย์เพิ่ม'!E21+'ระยะ 2 สบพช'!E21+'ระยะ 3 แพทย์ใหม่ (รวม)'!E21</f>
        <v>0</v>
      </c>
      <c r="F21" s="37">
        <f>+'ระยะ 1 แพทย์เพิ่ม'!F21+'ระยะ 2 สบพช'!F21+'ระยะ 3 แพทย์ใหม่ (รวม)'!F21</f>
        <v>0</v>
      </c>
      <c r="G21" s="37">
        <f>+'ระยะ 1 แพทย์เพิ่ม'!G21+'ระยะ 2 สบพช'!G21+'ระยะ 3 แพทย์ใหม่ (รวม)'!G21</f>
        <v>0</v>
      </c>
      <c r="H21" s="37">
        <f>+'ระยะ 1 แพทย์เพิ่ม'!H21+'ระยะ 2 สบพช'!H21+'ระยะ 3 แพทย์ใหม่ (รวม)'!H21</f>
        <v>12000000</v>
      </c>
      <c r="I21" s="37">
        <f>+'ระยะ 1 แพทย์เพิ่ม'!I21+'ระยะ 2 สบพช'!I21+'ระยะ 3 แพทย์ใหม่ (รวม)'!I21</f>
        <v>12000000</v>
      </c>
      <c r="J21" s="37">
        <f>+'ระยะ 1 แพทย์เพิ่ม'!J21+'ระยะ 2 สบพช'!J21+'ระยะ 3 แพทย์ใหม่ (รวม)'!J21</f>
        <v>12000000</v>
      </c>
      <c r="K21" s="37">
        <f>+'ระยะ 1 แพทย์เพิ่ม'!K21+'ระยะ 2 สบพช'!K21+'ระยะ 3 แพทย์ใหม่ (รวม)'!K21</f>
        <v>12000000</v>
      </c>
      <c r="L21" s="37">
        <f>+'ระยะ 1 แพทย์เพิ่ม'!L21+'ระยะ 2 สบพช'!L21+'ระยะ 3 แพทย์ใหม่ (รวม)'!L21</f>
        <v>12250000</v>
      </c>
      <c r="M21" s="37">
        <f>+'ระยะ 1 แพทย์เพิ่ม'!M21+'ระยะ 2 สบพช'!M21+'ระยะ 3 แพทย์ใหม่ (รวม)'!M21</f>
        <v>12250000</v>
      </c>
      <c r="N21" s="37">
        <f>+'ระยะ 1 แพทย์เพิ่ม'!N21+'ระยะ 2 สบพช'!N21+'ระยะ 3 แพทย์ใหม่ (รวม)'!N21</f>
        <v>12750000</v>
      </c>
      <c r="O21" s="37">
        <f>+'ระยะ 1 แพทย์เพิ่ม'!O21+'ระยะ 2 สบพช'!O21+'ระยะ 3 แพทย์ใหม่ (รวม)'!O21</f>
        <v>9600000</v>
      </c>
      <c r="P21" s="37">
        <f>+'ระยะ 1 แพทย์เพิ่ม'!P21+'ระยะ 2 สบพช'!P21+'ระยะ 3 แพทย์ใหม่ (รวม)'!P21</f>
        <v>12000000</v>
      </c>
      <c r="Q21" s="37">
        <f>+'ระยะ 1 แพทย์เพิ่ม'!Q21+'ระยะ 2 สบพช'!Q21+'ระยะ 3 แพทย์ใหม่ (รวม)'!Q21</f>
        <v>12000000</v>
      </c>
      <c r="R21" s="37">
        <f>+'ระยะ 1 แพทย์เพิ่ม'!R21+'ระยะ 2 สบพช'!R21+'ระยะ 3 แพทย์ใหม่ (รวม)'!R21</f>
        <v>12200000</v>
      </c>
      <c r="S21" s="37">
        <f>+'ระยะ 1 แพทย์เพิ่ม'!S21+'ระยะ 2 สบพช'!S21+'ระยะ 3 แพทย์ใหม่ (รวม)'!S21</f>
        <v>12000000</v>
      </c>
      <c r="T21" s="39">
        <f t="shared" si="3"/>
        <v>131050000</v>
      </c>
    </row>
    <row r="22" spans="1:20" s="25" customFormat="1" ht="26.25" customHeight="1">
      <c r="A22" s="40" t="s">
        <v>2</v>
      </c>
      <c r="B22" s="41">
        <f aca="true" t="shared" si="4" ref="B22:H22">SUM(B15:B21)</f>
        <v>4800000</v>
      </c>
      <c r="C22" s="41">
        <f t="shared" si="4"/>
        <v>16800000</v>
      </c>
      <c r="D22" s="41">
        <f t="shared" si="4"/>
        <v>31200000</v>
      </c>
      <c r="E22" s="41">
        <f t="shared" si="4"/>
        <v>45600000</v>
      </c>
      <c r="F22" s="41">
        <f t="shared" si="4"/>
        <v>60050000</v>
      </c>
      <c r="G22" s="41">
        <f t="shared" si="4"/>
        <v>74750000</v>
      </c>
      <c r="H22" s="41">
        <f t="shared" si="4"/>
        <v>87150000</v>
      </c>
      <c r="I22" s="41">
        <f aca="true" t="shared" si="5" ref="I22:O22">SUM(I15:I21)</f>
        <v>90300000</v>
      </c>
      <c r="J22" s="41">
        <f t="shared" si="5"/>
        <v>91500000</v>
      </c>
      <c r="K22" s="41">
        <f t="shared" si="5"/>
        <v>95100000</v>
      </c>
      <c r="L22" s="41">
        <f t="shared" si="5"/>
        <v>98750000</v>
      </c>
      <c r="M22" s="41">
        <f t="shared" si="5"/>
        <v>102250000</v>
      </c>
      <c r="N22" s="41">
        <f t="shared" si="5"/>
        <v>99450000</v>
      </c>
      <c r="O22" s="41">
        <f t="shared" si="5"/>
        <v>81900000</v>
      </c>
      <c r="P22" s="41">
        <f>SUM(P15:P21)</f>
        <v>66300000</v>
      </c>
      <c r="Q22" s="41">
        <f>SUM(Q15:Q21)</f>
        <v>48300000</v>
      </c>
      <c r="R22" s="41">
        <f>SUM(R15:R21)</f>
        <v>30200000</v>
      </c>
      <c r="S22" s="41">
        <f>SUM(S15:S21)</f>
        <v>12000000</v>
      </c>
      <c r="T22" s="42">
        <f>SUM(I22:J22)</f>
        <v>181800000</v>
      </c>
    </row>
    <row r="23" ht="10.5" customHeight="1"/>
    <row r="24" spans="1:13" ht="18.7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18">
        <v>100000</v>
      </c>
      <c r="K24" s="24" t="s">
        <v>5</v>
      </c>
      <c r="L24" s="7"/>
      <c r="M24" s="23" t="s">
        <v>6</v>
      </c>
    </row>
    <row r="25" spans="1:13" ht="18.75">
      <c r="A25" s="7" t="s">
        <v>4</v>
      </c>
      <c r="B25" s="7"/>
      <c r="C25" s="7"/>
      <c r="D25" s="7"/>
      <c r="E25" s="7"/>
      <c r="F25" s="7"/>
      <c r="G25" s="7"/>
      <c r="H25" s="7"/>
      <c r="I25" s="7"/>
      <c r="J25" s="19">
        <v>300000</v>
      </c>
      <c r="K25" s="24" t="s">
        <v>7</v>
      </c>
      <c r="L25" s="7"/>
      <c r="M25" s="23" t="s">
        <v>8</v>
      </c>
    </row>
    <row r="26" spans="1:13" ht="18.75">
      <c r="A26" s="7" t="s">
        <v>4</v>
      </c>
      <c r="B26" s="7"/>
      <c r="C26" s="7"/>
      <c r="D26" s="7"/>
      <c r="E26" s="7"/>
      <c r="F26" s="7"/>
      <c r="G26" s="7"/>
      <c r="H26" s="7"/>
      <c r="I26" s="7"/>
      <c r="J26" s="19">
        <v>200000</v>
      </c>
      <c r="K26" s="24" t="s">
        <v>9</v>
      </c>
      <c r="L26" s="7"/>
      <c r="M26" s="23" t="s">
        <v>10</v>
      </c>
    </row>
  </sheetData>
  <sheetProtection password="CE28" sheet="1"/>
  <mergeCells count="1">
    <mergeCell ref="A1:T1"/>
  </mergeCells>
  <printOptions horizontalCentered="1"/>
  <pageMargins left="0.15748031496062992" right="0.1968503937007874" top="0.6692913385826772" bottom="0.2755905511811024" header="0.15748031496062992" footer="0.1968503937007874"/>
  <pageSetup horizontalDpi="600" verticalDpi="600" orientation="landscape" paperSize="9" scale="68" r:id="rId1"/>
  <headerFooter alignWithMargins="0">
    <oddHeader>&amp;R&amp;"TH Chakra Petch,Bold"&amp;16เอกสารแนบหมายเลข 3.3</oddHeader>
    <oddFooter>&amp;R&amp;"TH K2D July8,Regular"F-QP-PN-01-002
แก้ไขครั้งที่ 01 วันที่บังคับใช้ 1 กุมภาพันธ์ 2556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30"/>
  <sheetViews>
    <sheetView zoomScalePageLayoutView="0" workbookViewId="0" topLeftCell="A10">
      <selection activeCell="K22" sqref="K22"/>
    </sheetView>
  </sheetViews>
  <sheetFormatPr defaultColWidth="9.33203125" defaultRowHeight="21"/>
  <cols>
    <col min="1" max="7" width="12.5" style="3" customWidth="1"/>
    <col min="8" max="8" width="12.16015625" style="3" customWidth="1"/>
    <col min="9" max="9" width="14" style="3" bestFit="1" customWidth="1"/>
    <col min="10" max="13" width="12.5" style="3" customWidth="1"/>
    <col min="14" max="17" width="11.83203125" style="3" customWidth="1"/>
    <col min="18" max="19" width="13" style="3" customWidth="1"/>
    <col min="20" max="20" width="16" style="4" customWidth="1"/>
    <col min="21" max="21" width="9.66015625" style="3" customWidth="1"/>
    <col min="22" max="16384" width="9.33203125" style="3" customWidth="1"/>
  </cols>
  <sheetData>
    <row r="1" spans="1:20" ht="33.75" customHeight="1">
      <c r="A1" s="21" t="s">
        <v>13</v>
      </c>
      <c r="B1" s="1"/>
      <c r="C1" s="1"/>
      <c r="D1" s="1"/>
      <c r="E1" s="1"/>
      <c r="F1" s="2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4" ht="21">
      <c r="A2" s="3" t="s">
        <v>0</v>
      </c>
      <c r="B2" s="5"/>
      <c r="C2" s="5"/>
      <c r="D2" s="6"/>
    </row>
    <row r="3" spans="1:20" s="22" customFormat="1" ht="27.75" customHeight="1">
      <c r="A3" s="26" t="s">
        <v>1</v>
      </c>
      <c r="B3" s="27">
        <v>2549</v>
      </c>
      <c r="C3" s="27">
        <v>2550</v>
      </c>
      <c r="D3" s="27">
        <v>2551</v>
      </c>
      <c r="E3" s="27">
        <v>2552</v>
      </c>
      <c r="F3" s="27">
        <v>2553</v>
      </c>
      <c r="G3" s="27">
        <v>2554</v>
      </c>
      <c r="H3" s="27">
        <v>2555</v>
      </c>
      <c r="I3" s="27">
        <v>2556</v>
      </c>
      <c r="J3" s="27">
        <v>2557</v>
      </c>
      <c r="K3" s="27">
        <v>2558</v>
      </c>
      <c r="L3" s="26">
        <v>2559</v>
      </c>
      <c r="M3" s="26">
        <v>2560</v>
      </c>
      <c r="N3" s="26">
        <v>2561</v>
      </c>
      <c r="O3" s="26">
        <v>2562</v>
      </c>
      <c r="P3" s="26">
        <v>2563</v>
      </c>
      <c r="Q3" s="26">
        <v>2564</v>
      </c>
      <c r="R3" s="26">
        <v>2565</v>
      </c>
      <c r="S3" s="26">
        <v>2566</v>
      </c>
      <c r="T3" s="30" t="s">
        <v>2</v>
      </c>
    </row>
    <row r="4" spans="1:20" ht="18.75">
      <c r="A4" s="31">
        <v>1</v>
      </c>
      <c r="B4" s="46">
        <v>48</v>
      </c>
      <c r="C4" s="46">
        <v>48</v>
      </c>
      <c r="D4" s="46">
        <v>48</v>
      </c>
      <c r="E4" s="46">
        <v>48</v>
      </c>
      <c r="F4" s="47">
        <v>0</v>
      </c>
      <c r="G4" s="47">
        <v>0</v>
      </c>
      <c r="H4" s="47">
        <v>0</v>
      </c>
      <c r="I4" s="48">
        <v>0</v>
      </c>
      <c r="J4" s="48">
        <v>0</v>
      </c>
      <c r="K4" s="48">
        <v>0</v>
      </c>
      <c r="L4" s="48">
        <v>0</v>
      </c>
      <c r="M4" s="48">
        <v>0</v>
      </c>
      <c r="N4" s="48"/>
      <c r="O4" s="48"/>
      <c r="P4" s="48"/>
      <c r="Q4" s="48"/>
      <c r="R4" s="48"/>
      <c r="S4" s="48"/>
      <c r="T4" s="49">
        <f>SUM(B4:S4)</f>
        <v>192</v>
      </c>
    </row>
    <row r="5" spans="1:20" ht="18.75">
      <c r="A5" s="31">
        <v>2</v>
      </c>
      <c r="B5" s="46"/>
      <c r="C5" s="46">
        <v>48</v>
      </c>
      <c r="D5" s="46">
        <v>48</v>
      </c>
      <c r="E5" s="46">
        <v>48</v>
      </c>
      <c r="F5" s="46">
        <v>48</v>
      </c>
      <c r="G5" s="47">
        <v>0</v>
      </c>
      <c r="H5" s="47">
        <v>0</v>
      </c>
      <c r="I5" s="47">
        <v>0</v>
      </c>
      <c r="J5" s="48">
        <v>0</v>
      </c>
      <c r="K5" s="48">
        <v>0</v>
      </c>
      <c r="L5" s="48">
        <v>0</v>
      </c>
      <c r="M5" s="48">
        <v>0</v>
      </c>
      <c r="N5" s="48">
        <v>0</v>
      </c>
      <c r="O5" s="48"/>
      <c r="P5" s="48"/>
      <c r="Q5" s="48"/>
      <c r="R5" s="48"/>
      <c r="S5" s="48"/>
      <c r="T5" s="49">
        <f aca="true" t="shared" si="0" ref="T5:T10">SUM(B5:S5)</f>
        <v>192</v>
      </c>
    </row>
    <row r="6" spans="1:20" ht="18.75">
      <c r="A6" s="31">
        <v>3</v>
      </c>
      <c r="B6" s="46"/>
      <c r="C6" s="46"/>
      <c r="D6" s="46">
        <v>48</v>
      </c>
      <c r="E6" s="46">
        <v>48</v>
      </c>
      <c r="F6" s="46">
        <v>48</v>
      </c>
      <c r="G6" s="46">
        <v>48</v>
      </c>
      <c r="H6" s="47">
        <v>0</v>
      </c>
      <c r="I6" s="47">
        <v>0</v>
      </c>
      <c r="J6" s="47">
        <v>0</v>
      </c>
      <c r="K6" s="48">
        <v>0</v>
      </c>
      <c r="L6" s="48">
        <v>0</v>
      </c>
      <c r="M6" s="48">
        <v>0</v>
      </c>
      <c r="N6" s="48">
        <v>0</v>
      </c>
      <c r="O6" s="48"/>
      <c r="P6" s="48"/>
      <c r="Q6" s="48"/>
      <c r="R6" s="48">
        <v>0</v>
      </c>
      <c r="S6" s="48"/>
      <c r="T6" s="49">
        <f t="shared" si="0"/>
        <v>192</v>
      </c>
    </row>
    <row r="7" spans="1:20" ht="18.75">
      <c r="A7" s="31">
        <v>4</v>
      </c>
      <c r="B7" s="46"/>
      <c r="C7" s="46"/>
      <c r="D7" s="46"/>
      <c r="E7" s="46">
        <v>48</v>
      </c>
      <c r="F7" s="46">
        <v>48</v>
      </c>
      <c r="G7" s="46">
        <v>48</v>
      </c>
      <c r="H7" s="46">
        <v>48</v>
      </c>
      <c r="I7" s="47">
        <v>0</v>
      </c>
      <c r="J7" s="47">
        <v>0</v>
      </c>
      <c r="K7" s="47">
        <v>0</v>
      </c>
      <c r="L7" s="48">
        <v>0</v>
      </c>
      <c r="M7" s="48">
        <v>0</v>
      </c>
      <c r="N7" s="48">
        <v>0</v>
      </c>
      <c r="O7" s="48"/>
      <c r="P7" s="48"/>
      <c r="Q7" s="48"/>
      <c r="R7" s="48">
        <v>0</v>
      </c>
      <c r="S7" s="48">
        <v>0</v>
      </c>
      <c r="T7" s="49">
        <f t="shared" si="0"/>
        <v>192</v>
      </c>
    </row>
    <row r="8" spans="1:20" ht="18.75">
      <c r="A8" s="31">
        <v>5</v>
      </c>
      <c r="B8" s="46"/>
      <c r="C8" s="46"/>
      <c r="D8" s="46"/>
      <c r="E8" s="46"/>
      <c r="F8" s="46">
        <v>48</v>
      </c>
      <c r="G8" s="46">
        <v>48</v>
      </c>
      <c r="H8" s="46">
        <v>48</v>
      </c>
      <c r="I8" s="46">
        <v>48</v>
      </c>
      <c r="J8" s="47">
        <v>0</v>
      </c>
      <c r="K8" s="47">
        <v>0</v>
      </c>
      <c r="L8" s="47">
        <v>0</v>
      </c>
      <c r="M8" s="48">
        <v>0</v>
      </c>
      <c r="N8" s="48">
        <v>0</v>
      </c>
      <c r="O8" s="48"/>
      <c r="P8" s="48"/>
      <c r="Q8" s="48"/>
      <c r="R8" s="48">
        <v>0</v>
      </c>
      <c r="S8" s="48">
        <v>0</v>
      </c>
      <c r="T8" s="49">
        <f t="shared" si="0"/>
        <v>192</v>
      </c>
    </row>
    <row r="9" spans="1:20" ht="18.75">
      <c r="A9" s="31">
        <v>6</v>
      </c>
      <c r="B9" s="46"/>
      <c r="C9" s="46"/>
      <c r="D9" s="46"/>
      <c r="E9" s="46"/>
      <c r="F9" s="46"/>
      <c r="G9" s="46">
        <v>48</v>
      </c>
      <c r="H9" s="46">
        <v>48</v>
      </c>
      <c r="I9" s="46">
        <v>48</v>
      </c>
      <c r="J9" s="46">
        <v>48</v>
      </c>
      <c r="K9" s="47">
        <v>0</v>
      </c>
      <c r="L9" s="47">
        <v>0</v>
      </c>
      <c r="M9" s="47">
        <v>0</v>
      </c>
      <c r="N9" s="48">
        <v>0</v>
      </c>
      <c r="O9" s="48"/>
      <c r="P9" s="48"/>
      <c r="Q9" s="48"/>
      <c r="R9" s="48">
        <v>0</v>
      </c>
      <c r="S9" s="48">
        <v>0</v>
      </c>
      <c r="T9" s="49">
        <f t="shared" si="0"/>
        <v>192</v>
      </c>
    </row>
    <row r="10" spans="1:20" ht="18.75">
      <c r="A10" s="31">
        <v>7</v>
      </c>
      <c r="B10" s="46"/>
      <c r="C10" s="46"/>
      <c r="D10" s="46"/>
      <c r="E10" s="46"/>
      <c r="F10" s="46"/>
      <c r="G10" s="46"/>
      <c r="H10" s="46">
        <v>48</v>
      </c>
      <c r="I10" s="46">
        <v>48</v>
      </c>
      <c r="J10" s="46">
        <v>48</v>
      </c>
      <c r="K10" s="46">
        <v>48</v>
      </c>
      <c r="L10" s="47">
        <v>0</v>
      </c>
      <c r="M10" s="47">
        <v>0</v>
      </c>
      <c r="N10" s="47">
        <v>0</v>
      </c>
      <c r="O10" s="47"/>
      <c r="P10" s="47"/>
      <c r="Q10" s="47"/>
      <c r="R10" s="48">
        <v>0</v>
      </c>
      <c r="S10" s="48">
        <v>0</v>
      </c>
      <c r="T10" s="49">
        <f t="shared" si="0"/>
        <v>192</v>
      </c>
    </row>
    <row r="11" spans="1:20" s="7" customFormat="1" ht="26.25" customHeight="1">
      <c r="A11" s="34" t="s">
        <v>2</v>
      </c>
      <c r="B11" s="50">
        <f aca="true" t="shared" si="1" ref="B11:S11">SUM(B4:B10)</f>
        <v>48</v>
      </c>
      <c r="C11" s="51">
        <f t="shared" si="1"/>
        <v>96</v>
      </c>
      <c r="D11" s="51">
        <f t="shared" si="1"/>
        <v>144</v>
      </c>
      <c r="E11" s="51">
        <f t="shared" si="1"/>
        <v>192</v>
      </c>
      <c r="F11" s="51">
        <f t="shared" si="1"/>
        <v>192</v>
      </c>
      <c r="G11" s="51">
        <f t="shared" si="1"/>
        <v>192</v>
      </c>
      <c r="H11" s="51">
        <f t="shared" si="1"/>
        <v>192</v>
      </c>
      <c r="I11" s="51">
        <f t="shared" si="1"/>
        <v>144</v>
      </c>
      <c r="J11" s="51">
        <f t="shared" si="1"/>
        <v>96</v>
      </c>
      <c r="K11" s="51">
        <f t="shared" si="1"/>
        <v>48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/>
      <c r="P11" s="51"/>
      <c r="Q11" s="51"/>
      <c r="R11" s="51">
        <f t="shared" si="1"/>
        <v>0</v>
      </c>
      <c r="S11" s="51">
        <f t="shared" si="1"/>
        <v>0</v>
      </c>
      <c r="T11" s="49">
        <f>SUM(B11:K11)</f>
        <v>1344</v>
      </c>
    </row>
    <row r="12" spans="1:20" s="7" customFormat="1" ht="19.5" customHeight="1">
      <c r="A12" s="8"/>
      <c r="B12" s="8"/>
      <c r="C12" s="8"/>
      <c r="D12" s="8"/>
      <c r="E12" s="8"/>
      <c r="F12" s="9">
        <f>+F4*2000000</f>
        <v>0</v>
      </c>
      <c r="G12" s="9">
        <f>+G4*2000000</f>
        <v>0</v>
      </c>
      <c r="H12" s="9">
        <f>+H4*2000000</f>
        <v>0</v>
      </c>
      <c r="I12" s="9">
        <f>+I4*2000000</f>
        <v>0</v>
      </c>
      <c r="J12" s="8"/>
      <c r="K12" s="8"/>
      <c r="L12" s="10"/>
      <c r="M12" s="10"/>
      <c r="N12" s="10"/>
      <c r="O12" s="10"/>
      <c r="P12" s="10"/>
      <c r="Q12" s="10"/>
      <c r="R12" s="10"/>
      <c r="S12" s="10"/>
      <c r="T12" s="11"/>
    </row>
    <row r="13" spans="12:19" ht="10.5" customHeight="1">
      <c r="L13" s="12"/>
      <c r="M13" s="12"/>
      <c r="N13" s="12"/>
      <c r="O13" s="12"/>
      <c r="P13" s="12"/>
      <c r="Q13" s="12"/>
      <c r="R13" s="12"/>
      <c r="S13" s="12"/>
    </row>
    <row r="14" spans="1:20" ht="28.5" customHeight="1">
      <c r="A14" s="26" t="s">
        <v>1</v>
      </c>
      <c r="B14" s="26">
        <v>2549</v>
      </c>
      <c r="C14" s="26">
        <v>2550</v>
      </c>
      <c r="D14" s="26">
        <v>2551</v>
      </c>
      <c r="E14" s="26">
        <v>2552</v>
      </c>
      <c r="F14" s="26">
        <v>2553</v>
      </c>
      <c r="G14" s="26">
        <v>2554</v>
      </c>
      <c r="H14" s="26">
        <v>2555</v>
      </c>
      <c r="I14" s="26">
        <v>2556</v>
      </c>
      <c r="J14" s="26">
        <v>2557</v>
      </c>
      <c r="K14" s="26">
        <v>2558</v>
      </c>
      <c r="L14" s="26">
        <v>2559</v>
      </c>
      <c r="M14" s="26">
        <v>2560</v>
      </c>
      <c r="N14" s="26">
        <v>2561</v>
      </c>
      <c r="O14" s="26">
        <v>2562</v>
      </c>
      <c r="P14" s="26">
        <v>2563</v>
      </c>
      <c r="Q14" s="26">
        <v>2564</v>
      </c>
      <c r="R14" s="26">
        <v>2565</v>
      </c>
      <c r="S14" s="26">
        <v>2566</v>
      </c>
      <c r="T14" s="30" t="s">
        <v>2</v>
      </c>
    </row>
    <row r="15" spans="1:20" s="13" customFormat="1" ht="18" customHeight="1">
      <c r="A15" s="37">
        <v>1</v>
      </c>
      <c r="B15" s="44">
        <f>SUM(B4*100000)</f>
        <v>4800000</v>
      </c>
      <c r="C15" s="44">
        <f>C4*C28</f>
        <v>2400000</v>
      </c>
      <c r="D15" s="44">
        <f>D4*C28</f>
        <v>2400000</v>
      </c>
      <c r="E15" s="52">
        <f>E4*C28</f>
        <v>2400000</v>
      </c>
      <c r="F15" s="53">
        <f>+F4*$C$28</f>
        <v>0</v>
      </c>
      <c r="G15" s="53">
        <f>+G4*$C$28</f>
        <v>0</v>
      </c>
      <c r="H15" s="53">
        <f>+H4*$C$28</f>
        <v>0</v>
      </c>
      <c r="I15" s="54">
        <f>I4*C28/2</f>
        <v>0</v>
      </c>
      <c r="J15" s="38">
        <f>+J4*C28</f>
        <v>0</v>
      </c>
      <c r="K15" s="38">
        <f>K4*I28</f>
        <v>0</v>
      </c>
      <c r="L15" s="38">
        <f>L4*C28</f>
        <v>0</v>
      </c>
      <c r="M15" s="38">
        <f>M4*C28</f>
        <v>0</v>
      </c>
      <c r="N15" s="38">
        <f>N4*L28</f>
        <v>0</v>
      </c>
      <c r="O15" s="38"/>
      <c r="P15" s="38"/>
      <c r="Q15" s="38"/>
      <c r="R15" s="38">
        <f>R4*L28</f>
        <v>0</v>
      </c>
      <c r="S15" s="38">
        <f>S4*M28</f>
        <v>0</v>
      </c>
      <c r="T15" s="39">
        <f aca="true" t="shared" si="2" ref="T15:T22">SUM(B15:K15)</f>
        <v>12000000</v>
      </c>
    </row>
    <row r="16" spans="1:20" s="13" customFormat="1" ht="18" customHeight="1">
      <c r="A16" s="37">
        <v>2</v>
      </c>
      <c r="B16" s="44">
        <f>SUM(B5*240000)</f>
        <v>0</v>
      </c>
      <c r="C16" s="44">
        <f>SUM(C5*300000)</f>
        <v>14400000</v>
      </c>
      <c r="D16" s="44">
        <f aca="true" t="shared" si="3" ref="D16:F20">D5*$C$29</f>
        <v>14400000</v>
      </c>
      <c r="E16" s="44">
        <f t="shared" si="3"/>
        <v>14400000</v>
      </c>
      <c r="F16" s="44">
        <f t="shared" si="3"/>
        <v>14400000</v>
      </c>
      <c r="G16" s="55">
        <f>+G5*$C$29</f>
        <v>0</v>
      </c>
      <c r="H16" s="55">
        <f>+H5*$C$29</f>
        <v>0</v>
      </c>
      <c r="I16" s="55">
        <f>+I5*$C$29</f>
        <v>0</v>
      </c>
      <c r="J16" s="38">
        <f>J5*$C$29</f>
        <v>0</v>
      </c>
      <c r="K16" s="38">
        <f>K5*$C$29</f>
        <v>0</v>
      </c>
      <c r="L16" s="38">
        <f>L5*$C$29</f>
        <v>0</v>
      </c>
      <c r="M16" s="38">
        <f>M5*$C$29</f>
        <v>0</v>
      </c>
      <c r="N16" s="38">
        <f>N5*$C$29</f>
        <v>0</v>
      </c>
      <c r="O16" s="38"/>
      <c r="P16" s="38"/>
      <c r="Q16" s="38"/>
      <c r="R16" s="38">
        <f aca="true" t="shared" si="4" ref="R16:S20">R5*$C$29</f>
        <v>0</v>
      </c>
      <c r="S16" s="38">
        <f t="shared" si="4"/>
        <v>0</v>
      </c>
      <c r="T16" s="39">
        <f t="shared" si="2"/>
        <v>57600000</v>
      </c>
    </row>
    <row r="17" spans="1:20" s="13" customFormat="1" ht="18" customHeight="1">
      <c r="A17" s="37">
        <v>3</v>
      </c>
      <c r="B17" s="44">
        <f>SUM(B6*240000)</f>
        <v>0</v>
      </c>
      <c r="C17" s="44">
        <f>SUM(C6*240000)</f>
        <v>0</v>
      </c>
      <c r="D17" s="44">
        <f t="shared" si="3"/>
        <v>14400000</v>
      </c>
      <c r="E17" s="44">
        <f t="shared" si="3"/>
        <v>14400000</v>
      </c>
      <c r="F17" s="44">
        <f t="shared" si="3"/>
        <v>14400000</v>
      </c>
      <c r="G17" s="44">
        <f>G6*$C$29</f>
        <v>14400000</v>
      </c>
      <c r="H17" s="55">
        <f>+H6*$C$29</f>
        <v>0</v>
      </c>
      <c r="I17" s="55">
        <f>+I6*$C$29</f>
        <v>0</v>
      </c>
      <c r="J17" s="55">
        <f>+J6*$C$29</f>
        <v>0</v>
      </c>
      <c r="K17" s="55">
        <f>+K6*$C$29</f>
        <v>0</v>
      </c>
      <c r="L17" s="38">
        <f>L6*$C$29</f>
        <v>0</v>
      </c>
      <c r="M17" s="38">
        <f>M6*$C$29</f>
        <v>0</v>
      </c>
      <c r="N17" s="38">
        <f>N6*$C$29</f>
        <v>0</v>
      </c>
      <c r="O17" s="38"/>
      <c r="P17" s="38"/>
      <c r="Q17" s="38"/>
      <c r="R17" s="38">
        <f t="shared" si="4"/>
        <v>0</v>
      </c>
      <c r="S17" s="38">
        <f t="shared" si="4"/>
        <v>0</v>
      </c>
      <c r="T17" s="39">
        <f t="shared" si="2"/>
        <v>57600000</v>
      </c>
    </row>
    <row r="18" spans="1:20" s="13" customFormat="1" ht="18" customHeight="1">
      <c r="A18" s="37">
        <v>4</v>
      </c>
      <c r="B18" s="44">
        <f>SUM(B7*240000)</f>
        <v>0</v>
      </c>
      <c r="C18" s="44">
        <f>SUM(C7*240000)</f>
        <v>0</v>
      </c>
      <c r="D18" s="44">
        <f t="shared" si="3"/>
        <v>0</v>
      </c>
      <c r="E18" s="44">
        <f t="shared" si="3"/>
        <v>14400000</v>
      </c>
      <c r="F18" s="44">
        <f t="shared" si="3"/>
        <v>14400000</v>
      </c>
      <c r="G18" s="44">
        <f>G7*$C$29</f>
        <v>14400000</v>
      </c>
      <c r="H18" s="44">
        <f>H7*$C$29</f>
        <v>14400000</v>
      </c>
      <c r="I18" s="55">
        <f aca="true" t="shared" si="5" ref="I18:N18">+I7*$C$29</f>
        <v>0</v>
      </c>
      <c r="J18" s="55">
        <f t="shared" si="5"/>
        <v>0</v>
      </c>
      <c r="K18" s="55">
        <f t="shared" si="5"/>
        <v>0</v>
      </c>
      <c r="L18" s="55">
        <f t="shared" si="5"/>
        <v>0</v>
      </c>
      <c r="M18" s="55">
        <f t="shared" si="5"/>
        <v>0</v>
      </c>
      <c r="N18" s="55">
        <f t="shared" si="5"/>
        <v>0</v>
      </c>
      <c r="O18" s="55"/>
      <c r="P18" s="55"/>
      <c r="Q18" s="55"/>
      <c r="R18" s="38">
        <f t="shared" si="4"/>
        <v>0</v>
      </c>
      <c r="S18" s="38">
        <f t="shared" si="4"/>
        <v>0</v>
      </c>
      <c r="T18" s="39">
        <f t="shared" si="2"/>
        <v>57600000</v>
      </c>
    </row>
    <row r="19" spans="1:20" s="13" customFormat="1" ht="18" customHeight="1">
      <c r="A19" s="37">
        <v>5</v>
      </c>
      <c r="B19" s="44">
        <f>SUM(B8*240000)</f>
        <v>0</v>
      </c>
      <c r="C19" s="44">
        <f>SUM(C8*240000)</f>
        <v>0</v>
      </c>
      <c r="D19" s="44">
        <f t="shared" si="3"/>
        <v>0</v>
      </c>
      <c r="E19" s="44">
        <f t="shared" si="3"/>
        <v>0</v>
      </c>
      <c r="F19" s="44">
        <f t="shared" si="3"/>
        <v>14400000</v>
      </c>
      <c r="G19" s="44">
        <f>G8*$C$29</f>
        <v>14400000</v>
      </c>
      <c r="H19" s="44">
        <f>H8*$C$29</f>
        <v>14400000</v>
      </c>
      <c r="I19" s="44">
        <f>I8*$C$29</f>
        <v>14400000</v>
      </c>
      <c r="J19" s="55">
        <f>+J8*$C$29</f>
        <v>0</v>
      </c>
      <c r="K19" s="55">
        <f>+K8*$C$29</f>
        <v>0</v>
      </c>
      <c r="L19" s="55">
        <f>+L8*$C$29</f>
        <v>0</v>
      </c>
      <c r="M19" s="55">
        <f>+M8*$C$29</f>
        <v>0</v>
      </c>
      <c r="N19" s="55">
        <f>+N8*$C$29</f>
        <v>0</v>
      </c>
      <c r="O19" s="55"/>
      <c r="P19" s="55"/>
      <c r="Q19" s="55"/>
      <c r="R19" s="38">
        <f t="shared" si="4"/>
        <v>0</v>
      </c>
      <c r="S19" s="38">
        <f t="shared" si="4"/>
        <v>0</v>
      </c>
      <c r="T19" s="39">
        <f t="shared" si="2"/>
        <v>57600000</v>
      </c>
    </row>
    <row r="20" spans="1:20" s="13" customFormat="1" ht="18" customHeight="1">
      <c r="A20" s="37">
        <v>6</v>
      </c>
      <c r="B20" s="44">
        <f>SUM(B9*240000)</f>
        <v>0</v>
      </c>
      <c r="C20" s="44">
        <f>SUM(C9*240000)</f>
        <v>0</v>
      </c>
      <c r="D20" s="44">
        <f t="shared" si="3"/>
        <v>0</v>
      </c>
      <c r="E20" s="44">
        <f t="shared" si="3"/>
        <v>0</v>
      </c>
      <c r="F20" s="44">
        <f t="shared" si="3"/>
        <v>0</v>
      </c>
      <c r="G20" s="44">
        <f>G9*$C$29</f>
        <v>14400000</v>
      </c>
      <c r="H20" s="44">
        <f>H9*$C$29</f>
        <v>14400000</v>
      </c>
      <c r="I20" s="44">
        <f>I9*$C$29</f>
        <v>14400000</v>
      </c>
      <c r="J20" s="44">
        <f>J9*$C$29</f>
        <v>14400000</v>
      </c>
      <c r="K20" s="55">
        <f>+K9*$C$29</f>
        <v>0</v>
      </c>
      <c r="L20" s="55">
        <f>+L9*$C$29</f>
        <v>0</v>
      </c>
      <c r="M20" s="55">
        <f>+M9*$C$29</f>
        <v>0</v>
      </c>
      <c r="N20" s="55">
        <f>+N9*$C$29</f>
        <v>0</v>
      </c>
      <c r="O20" s="55"/>
      <c r="P20" s="55"/>
      <c r="Q20" s="55"/>
      <c r="R20" s="38">
        <f t="shared" si="4"/>
        <v>0</v>
      </c>
      <c r="S20" s="38">
        <f t="shared" si="4"/>
        <v>0</v>
      </c>
      <c r="T20" s="39">
        <f t="shared" si="2"/>
        <v>57600000</v>
      </c>
    </row>
    <row r="21" spans="1:20" s="13" customFormat="1" ht="18" customHeight="1">
      <c r="A21" s="37">
        <v>7</v>
      </c>
      <c r="B21" s="44">
        <f>SUM(B10*160000)</f>
        <v>0</v>
      </c>
      <c r="C21" s="44">
        <f>SUM(C10*160000)</f>
        <v>0</v>
      </c>
      <c r="D21" s="44">
        <f aca="true" t="shared" si="6" ref="D21:K21">SUM(D10*$C$30)</f>
        <v>0</v>
      </c>
      <c r="E21" s="44">
        <f t="shared" si="6"/>
        <v>0</v>
      </c>
      <c r="F21" s="44">
        <f t="shared" si="6"/>
        <v>0</v>
      </c>
      <c r="G21" s="44">
        <f t="shared" si="6"/>
        <v>0</v>
      </c>
      <c r="H21" s="44">
        <f t="shared" si="6"/>
        <v>12000000</v>
      </c>
      <c r="I21" s="44">
        <f t="shared" si="6"/>
        <v>12000000</v>
      </c>
      <c r="J21" s="44">
        <f t="shared" si="6"/>
        <v>12000000</v>
      </c>
      <c r="K21" s="44">
        <f t="shared" si="6"/>
        <v>12000000</v>
      </c>
      <c r="L21" s="55">
        <f>+L10*$C$30</f>
        <v>0</v>
      </c>
      <c r="M21" s="55">
        <f>+M10*$C$30</f>
        <v>0</v>
      </c>
      <c r="N21" s="55">
        <f>+N10*$C$30</f>
        <v>0</v>
      </c>
      <c r="O21" s="55"/>
      <c r="P21" s="55"/>
      <c r="Q21" s="55"/>
      <c r="R21" s="38">
        <f>SUM(R10*$C$30)</f>
        <v>0</v>
      </c>
      <c r="S21" s="38">
        <f>SUM(S10*$C$30)</f>
        <v>0</v>
      </c>
      <c r="T21" s="39">
        <f t="shared" si="2"/>
        <v>48000000</v>
      </c>
    </row>
    <row r="22" spans="1:20" s="14" customFormat="1" ht="26.25" customHeight="1">
      <c r="A22" s="56" t="s">
        <v>2</v>
      </c>
      <c r="B22" s="57">
        <f aca="true" t="shared" si="7" ref="B22:S22">SUM(B15:B21)</f>
        <v>4800000</v>
      </c>
      <c r="C22" s="57">
        <f t="shared" si="7"/>
        <v>16800000</v>
      </c>
      <c r="D22" s="57">
        <f t="shared" si="7"/>
        <v>31200000</v>
      </c>
      <c r="E22" s="57">
        <f t="shared" si="7"/>
        <v>45600000</v>
      </c>
      <c r="F22" s="57">
        <f t="shared" si="7"/>
        <v>57600000</v>
      </c>
      <c r="G22" s="57">
        <f t="shared" si="7"/>
        <v>57600000</v>
      </c>
      <c r="H22" s="57">
        <f t="shared" si="7"/>
        <v>55200000</v>
      </c>
      <c r="I22" s="57">
        <f t="shared" si="7"/>
        <v>40800000</v>
      </c>
      <c r="J22" s="57">
        <f t="shared" si="7"/>
        <v>26400000</v>
      </c>
      <c r="K22" s="57">
        <f t="shared" si="7"/>
        <v>12000000</v>
      </c>
      <c r="L22" s="57">
        <f t="shared" si="7"/>
        <v>0</v>
      </c>
      <c r="M22" s="57">
        <f t="shared" si="7"/>
        <v>0</v>
      </c>
      <c r="N22" s="57">
        <f t="shared" si="7"/>
        <v>0</v>
      </c>
      <c r="O22" s="57"/>
      <c r="P22" s="57"/>
      <c r="Q22" s="57"/>
      <c r="R22" s="57">
        <f t="shared" si="7"/>
        <v>0</v>
      </c>
      <c r="S22" s="57">
        <f t="shared" si="7"/>
        <v>0</v>
      </c>
      <c r="T22" s="58">
        <f t="shared" si="2"/>
        <v>348000000</v>
      </c>
    </row>
    <row r="23" spans="6:20" s="13" customFormat="1" ht="23.25" customHeight="1">
      <c r="F23" s="15" t="s">
        <v>3</v>
      </c>
      <c r="G23" s="16">
        <f>SUM(G22:K22)</f>
        <v>192000000</v>
      </c>
      <c r="H23" s="16">
        <f>SUM(H22:K22)</f>
        <v>134400000</v>
      </c>
      <c r="I23" s="16">
        <f>SUM(I22:K22)</f>
        <v>79200000</v>
      </c>
      <c r="J23" s="16">
        <f>SUM(J22:K22)</f>
        <v>38400000</v>
      </c>
      <c r="K23" s="16">
        <f aca="true" t="shared" si="8" ref="K23:S23">SUM(K22:K22)</f>
        <v>12000000</v>
      </c>
      <c r="L23" s="16">
        <f t="shared" si="8"/>
        <v>0</v>
      </c>
      <c r="M23" s="16">
        <f t="shared" si="8"/>
        <v>0</v>
      </c>
      <c r="N23" s="16">
        <f t="shared" si="8"/>
        <v>0</v>
      </c>
      <c r="O23" s="16"/>
      <c r="P23" s="16"/>
      <c r="Q23" s="16"/>
      <c r="R23" s="16">
        <f t="shared" si="8"/>
        <v>0</v>
      </c>
      <c r="S23" s="16">
        <f t="shared" si="8"/>
        <v>0</v>
      </c>
      <c r="T23" s="17"/>
    </row>
    <row r="25" ht="18.75" hidden="1">
      <c r="A25" s="7"/>
    </row>
    <row r="26" ht="18.75" hidden="1">
      <c r="A26" s="7"/>
    </row>
    <row r="27" ht="18.75">
      <c r="A27" s="7"/>
    </row>
    <row r="28" spans="1:6" ht="18.75">
      <c r="A28" s="7" t="s">
        <v>4</v>
      </c>
      <c r="B28" s="7"/>
      <c r="C28" s="18">
        <v>50000</v>
      </c>
      <c r="D28" s="7" t="s">
        <v>15</v>
      </c>
      <c r="E28" s="7"/>
      <c r="F28" s="3" t="s">
        <v>6</v>
      </c>
    </row>
    <row r="29" spans="1:6" ht="18.75">
      <c r="A29" s="7" t="s">
        <v>4</v>
      </c>
      <c r="B29" s="7"/>
      <c r="C29" s="19">
        <v>300000</v>
      </c>
      <c r="D29" s="7" t="s">
        <v>7</v>
      </c>
      <c r="E29" s="7"/>
      <c r="F29" s="3" t="s">
        <v>8</v>
      </c>
    </row>
    <row r="30" spans="1:6" ht="18.75">
      <c r="A30" s="7" t="s">
        <v>4</v>
      </c>
      <c r="B30" s="7"/>
      <c r="C30" s="19">
        <v>250000</v>
      </c>
      <c r="D30" s="7" t="s">
        <v>16</v>
      </c>
      <c r="E30" s="7"/>
      <c r="F30" s="3" t="s">
        <v>10</v>
      </c>
    </row>
  </sheetData>
  <sheetProtection/>
  <printOptions horizontalCentered="1"/>
  <pageMargins left="0.15748031496062992" right="0.1968503937007874" top="0.6692913385826772" bottom="0.2755905511811024" header="0.15748031496062992" footer="0.1968503937007874"/>
  <pageSetup horizontalDpi="600" verticalDpi="600" orientation="landscape" paperSize="9" scale="68" r:id="rId1"/>
  <headerFooter alignWithMargins="0">
    <oddHeader>&amp;R&amp;"TH Chakra Petch,Bold"&amp;16เอกสารแนบหมายเลข 3.3</oddHeader>
    <oddFooter>&amp;R&amp;"TH K2D July8,Regular"F-QP-PN-01-002
แก้ไขครั้งที่ 01 วันที่บังคับใช้ 1 กุมภาพันธ์ 2556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T30"/>
  <sheetViews>
    <sheetView zoomScalePageLayoutView="0" workbookViewId="0" topLeftCell="A1">
      <selection activeCell="P29" sqref="P29"/>
    </sheetView>
  </sheetViews>
  <sheetFormatPr defaultColWidth="9.33203125" defaultRowHeight="21"/>
  <cols>
    <col min="1" max="7" width="12.5" style="3" customWidth="1"/>
    <col min="8" max="8" width="12.16015625" style="3" customWidth="1"/>
    <col min="9" max="9" width="14" style="3" bestFit="1" customWidth="1"/>
    <col min="10" max="13" width="12.5" style="3" customWidth="1"/>
    <col min="14" max="19" width="11.83203125" style="3" customWidth="1"/>
    <col min="20" max="20" width="16" style="4" customWidth="1"/>
    <col min="21" max="21" width="9.66015625" style="3" customWidth="1"/>
    <col min="22" max="16384" width="9.33203125" style="3" customWidth="1"/>
  </cols>
  <sheetData>
    <row r="1" spans="1:20" ht="33.75" customHeight="1">
      <c r="A1" s="21" t="s">
        <v>14</v>
      </c>
      <c r="B1" s="1"/>
      <c r="C1" s="1"/>
      <c r="D1" s="1"/>
      <c r="E1" s="1"/>
      <c r="F1" s="2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4" ht="21">
      <c r="A2" s="3" t="s">
        <v>0</v>
      </c>
      <c r="B2" s="5"/>
      <c r="C2" s="5"/>
      <c r="D2" s="6"/>
    </row>
    <row r="3" spans="1:20" s="22" customFormat="1" ht="27.75" customHeight="1">
      <c r="A3" s="26" t="s">
        <v>1</v>
      </c>
      <c r="B3" s="28">
        <v>2549</v>
      </c>
      <c r="C3" s="28">
        <v>2550</v>
      </c>
      <c r="D3" s="28">
        <v>2551</v>
      </c>
      <c r="E3" s="28">
        <v>2552</v>
      </c>
      <c r="F3" s="45">
        <v>2553</v>
      </c>
      <c r="G3" s="45">
        <v>2554</v>
      </c>
      <c r="H3" s="45">
        <v>2555</v>
      </c>
      <c r="I3" s="45">
        <v>2556</v>
      </c>
      <c r="J3" s="45">
        <v>2557</v>
      </c>
      <c r="K3" s="45">
        <v>2558</v>
      </c>
      <c r="L3" s="45">
        <v>2559</v>
      </c>
      <c r="M3" s="45">
        <v>2560</v>
      </c>
      <c r="N3" s="45">
        <v>2561</v>
      </c>
      <c r="O3" s="26">
        <v>2562</v>
      </c>
      <c r="P3" s="26">
        <v>2563</v>
      </c>
      <c r="Q3" s="26">
        <v>2564</v>
      </c>
      <c r="R3" s="26">
        <v>2565</v>
      </c>
      <c r="S3" s="26">
        <v>2566</v>
      </c>
      <c r="T3" s="30" t="s">
        <v>2</v>
      </c>
    </row>
    <row r="4" spans="1:20" ht="18.75">
      <c r="A4" s="31">
        <v>1</v>
      </c>
      <c r="B4" s="46">
        <v>0</v>
      </c>
      <c r="C4" s="46">
        <v>0</v>
      </c>
      <c r="D4" s="46">
        <v>0</v>
      </c>
      <c r="E4" s="46">
        <v>0</v>
      </c>
      <c r="F4" s="47">
        <v>49</v>
      </c>
      <c r="G4" s="47">
        <v>49</v>
      </c>
      <c r="H4" s="47">
        <v>51</v>
      </c>
      <c r="I4" s="48">
        <v>0</v>
      </c>
      <c r="J4" s="48">
        <v>0</v>
      </c>
      <c r="K4" s="48">
        <v>0</v>
      </c>
      <c r="L4" s="48">
        <v>0</v>
      </c>
      <c r="M4" s="48">
        <v>0</v>
      </c>
      <c r="N4" s="48"/>
      <c r="O4" s="48"/>
      <c r="P4" s="48"/>
      <c r="Q4" s="48"/>
      <c r="R4" s="48"/>
      <c r="S4" s="48"/>
      <c r="T4" s="49">
        <f>SUM(B4:S4)</f>
        <v>149</v>
      </c>
    </row>
    <row r="5" spans="1:20" ht="18.75">
      <c r="A5" s="31">
        <v>2</v>
      </c>
      <c r="B5" s="46"/>
      <c r="C5" s="46">
        <v>0</v>
      </c>
      <c r="D5" s="46">
        <v>0</v>
      </c>
      <c r="E5" s="46">
        <v>0</v>
      </c>
      <c r="F5" s="46">
        <v>0</v>
      </c>
      <c r="G5" s="47">
        <f>+F4</f>
        <v>49</v>
      </c>
      <c r="H5" s="47">
        <f>+G4</f>
        <v>49</v>
      </c>
      <c r="I5" s="47">
        <f>+H4</f>
        <v>51</v>
      </c>
      <c r="J5" s="48">
        <v>0</v>
      </c>
      <c r="K5" s="48">
        <v>0</v>
      </c>
      <c r="L5" s="48">
        <v>0</v>
      </c>
      <c r="M5" s="48">
        <v>0</v>
      </c>
      <c r="N5" s="48">
        <v>0</v>
      </c>
      <c r="O5" s="48"/>
      <c r="P5" s="48"/>
      <c r="Q5" s="48"/>
      <c r="R5" s="48"/>
      <c r="S5" s="48"/>
      <c r="T5" s="49">
        <f aca="true" t="shared" si="0" ref="T5:T10">SUM(B5:S5)</f>
        <v>149</v>
      </c>
    </row>
    <row r="6" spans="1:20" ht="18.75">
      <c r="A6" s="31">
        <v>3</v>
      </c>
      <c r="B6" s="46"/>
      <c r="C6" s="46"/>
      <c r="D6" s="46">
        <v>0</v>
      </c>
      <c r="E6" s="46">
        <v>0</v>
      </c>
      <c r="F6" s="46">
        <v>0</v>
      </c>
      <c r="G6" s="46">
        <v>0</v>
      </c>
      <c r="H6" s="47">
        <f>+G5</f>
        <v>49</v>
      </c>
      <c r="I6" s="47">
        <f>+H5</f>
        <v>49</v>
      </c>
      <c r="J6" s="47">
        <f>+I5</f>
        <v>51</v>
      </c>
      <c r="K6" s="48">
        <v>0</v>
      </c>
      <c r="L6" s="48">
        <v>0</v>
      </c>
      <c r="M6" s="48">
        <v>0</v>
      </c>
      <c r="N6" s="48">
        <v>0</v>
      </c>
      <c r="O6" s="48"/>
      <c r="P6" s="48"/>
      <c r="Q6" s="48"/>
      <c r="R6" s="48">
        <v>0</v>
      </c>
      <c r="S6" s="48"/>
      <c r="T6" s="49">
        <f t="shared" si="0"/>
        <v>149</v>
      </c>
    </row>
    <row r="7" spans="1:20" ht="18.75">
      <c r="A7" s="31">
        <v>4</v>
      </c>
      <c r="B7" s="46"/>
      <c r="C7" s="46"/>
      <c r="D7" s="46"/>
      <c r="E7" s="46">
        <v>0</v>
      </c>
      <c r="F7" s="46">
        <v>0</v>
      </c>
      <c r="G7" s="46">
        <v>0</v>
      </c>
      <c r="H7" s="46">
        <v>0</v>
      </c>
      <c r="I7" s="47">
        <f>+H6</f>
        <v>49</v>
      </c>
      <c r="J7" s="47">
        <f>+I6</f>
        <v>49</v>
      </c>
      <c r="K7" s="47">
        <f>+J6</f>
        <v>51</v>
      </c>
      <c r="L7" s="48">
        <v>0</v>
      </c>
      <c r="M7" s="48">
        <v>0</v>
      </c>
      <c r="N7" s="48">
        <v>0</v>
      </c>
      <c r="O7" s="48"/>
      <c r="P7" s="48"/>
      <c r="Q7" s="48"/>
      <c r="R7" s="48">
        <v>0</v>
      </c>
      <c r="S7" s="48">
        <v>0</v>
      </c>
      <c r="T7" s="49">
        <f t="shared" si="0"/>
        <v>149</v>
      </c>
    </row>
    <row r="8" spans="1:20" ht="18.75">
      <c r="A8" s="31">
        <v>5</v>
      </c>
      <c r="B8" s="46"/>
      <c r="C8" s="46"/>
      <c r="D8" s="46"/>
      <c r="E8" s="46"/>
      <c r="F8" s="46">
        <v>0</v>
      </c>
      <c r="G8" s="46">
        <v>0</v>
      </c>
      <c r="H8" s="46">
        <v>0</v>
      </c>
      <c r="I8" s="46">
        <v>0</v>
      </c>
      <c r="J8" s="47">
        <f>+I7</f>
        <v>49</v>
      </c>
      <c r="K8" s="47">
        <f>+J7</f>
        <v>49</v>
      </c>
      <c r="L8" s="47">
        <f>+K7</f>
        <v>51</v>
      </c>
      <c r="M8" s="48">
        <v>0</v>
      </c>
      <c r="N8" s="48">
        <v>0</v>
      </c>
      <c r="O8" s="48"/>
      <c r="P8" s="48"/>
      <c r="Q8" s="48"/>
      <c r="R8" s="48">
        <v>0</v>
      </c>
      <c r="S8" s="48">
        <v>0</v>
      </c>
      <c r="T8" s="49">
        <f t="shared" si="0"/>
        <v>149</v>
      </c>
    </row>
    <row r="9" spans="1:20" ht="18.75">
      <c r="A9" s="31">
        <v>6</v>
      </c>
      <c r="B9" s="46"/>
      <c r="C9" s="46"/>
      <c r="D9" s="46"/>
      <c r="E9" s="46"/>
      <c r="F9" s="46"/>
      <c r="G9" s="46">
        <v>0</v>
      </c>
      <c r="H9" s="46">
        <v>0</v>
      </c>
      <c r="I9" s="46">
        <v>0</v>
      </c>
      <c r="J9" s="46">
        <v>0</v>
      </c>
      <c r="K9" s="47">
        <f>+J8</f>
        <v>49</v>
      </c>
      <c r="L9" s="47">
        <f>+K8</f>
        <v>49</v>
      </c>
      <c r="M9" s="47">
        <f>+L8</f>
        <v>51</v>
      </c>
      <c r="N9" s="48">
        <v>0</v>
      </c>
      <c r="O9" s="48"/>
      <c r="P9" s="48"/>
      <c r="Q9" s="48"/>
      <c r="R9" s="48">
        <v>0</v>
      </c>
      <c r="S9" s="48">
        <v>0</v>
      </c>
      <c r="T9" s="49">
        <f t="shared" si="0"/>
        <v>149</v>
      </c>
    </row>
    <row r="10" spans="1:20" ht="18.75">
      <c r="A10" s="31">
        <v>7</v>
      </c>
      <c r="B10" s="46"/>
      <c r="C10" s="46"/>
      <c r="D10" s="46"/>
      <c r="E10" s="46"/>
      <c r="F10" s="46"/>
      <c r="G10" s="46"/>
      <c r="H10" s="46">
        <v>0</v>
      </c>
      <c r="I10" s="46">
        <v>0</v>
      </c>
      <c r="J10" s="46">
        <v>0</v>
      </c>
      <c r="K10" s="46">
        <v>0</v>
      </c>
      <c r="L10" s="47">
        <f>+K9</f>
        <v>49</v>
      </c>
      <c r="M10" s="47">
        <f>+L9</f>
        <v>49</v>
      </c>
      <c r="N10" s="47">
        <f>+M9</f>
        <v>51</v>
      </c>
      <c r="O10" s="47"/>
      <c r="P10" s="47"/>
      <c r="Q10" s="47"/>
      <c r="R10" s="48">
        <v>0</v>
      </c>
      <c r="S10" s="48">
        <v>0</v>
      </c>
      <c r="T10" s="49">
        <f t="shared" si="0"/>
        <v>149</v>
      </c>
    </row>
    <row r="11" spans="1:20" s="7" customFormat="1" ht="26.25" customHeight="1">
      <c r="A11" s="34" t="s">
        <v>2</v>
      </c>
      <c r="B11" s="50">
        <f aca="true" t="shared" si="1" ref="B11:S11">SUM(B4:B10)</f>
        <v>0</v>
      </c>
      <c r="C11" s="51">
        <f t="shared" si="1"/>
        <v>0</v>
      </c>
      <c r="D11" s="51">
        <f t="shared" si="1"/>
        <v>0</v>
      </c>
      <c r="E11" s="51">
        <f t="shared" si="1"/>
        <v>0</v>
      </c>
      <c r="F11" s="51">
        <f t="shared" si="1"/>
        <v>49</v>
      </c>
      <c r="G11" s="51">
        <f t="shared" si="1"/>
        <v>98</v>
      </c>
      <c r="H11" s="51">
        <f t="shared" si="1"/>
        <v>149</v>
      </c>
      <c r="I11" s="51">
        <f t="shared" si="1"/>
        <v>149</v>
      </c>
      <c r="J11" s="51">
        <f t="shared" si="1"/>
        <v>149</v>
      </c>
      <c r="K11" s="51">
        <f t="shared" si="1"/>
        <v>149</v>
      </c>
      <c r="L11" s="51">
        <f t="shared" si="1"/>
        <v>149</v>
      </c>
      <c r="M11" s="51">
        <f t="shared" si="1"/>
        <v>100</v>
      </c>
      <c r="N11" s="51">
        <f t="shared" si="1"/>
        <v>51</v>
      </c>
      <c r="O11" s="51"/>
      <c r="P11" s="51"/>
      <c r="Q11" s="51"/>
      <c r="R11" s="51">
        <f t="shared" si="1"/>
        <v>0</v>
      </c>
      <c r="S11" s="51">
        <f t="shared" si="1"/>
        <v>0</v>
      </c>
      <c r="T11" s="49">
        <f>SUM(B11:K11)</f>
        <v>743</v>
      </c>
    </row>
    <row r="12" spans="1:20" s="7" customFormat="1" ht="19.5" customHeight="1">
      <c r="A12" s="8"/>
      <c r="B12" s="8"/>
      <c r="C12" s="8"/>
      <c r="D12" s="8"/>
      <c r="E12" s="8"/>
      <c r="F12" s="9">
        <f>+F4*2000000</f>
        <v>98000000</v>
      </c>
      <c r="G12" s="9">
        <f>+G4*2000000</f>
        <v>98000000</v>
      </c>
      <c r="H12" s="9">
        <f>+H4*2000000</f>
        <v>102000000</v>
      </c>
      <c r="I12" s="9">
        <f>+I4*2000000</f>
        <v>0</v>
      </c>
      <c r="J12" s="8"/>
      <c r="K12" s="8"/>
      <c r="L12" s="10"/>
      <c r="M12" s="10"/>
      <c r="N12" s="10"/>
      <c r="O12" s="10"/>
      <c r="P12" s="10"/>
      <c r="Q12" s="10"/>
      <c r="R12" s="10"/>
      <c r="S12" s="10"/>
      <c r="T12" s="11"/>
    </row>
    <row r="13" spans="12:19" ht="10.5" customHeight="1">
      <c r="L13" s="12"/>
      <c r="M13" s="12"/>
      <c r="N13" s="12"/>
      <c r="O13" s="12"/>
      <c r="P13" s="12"/>
      <c r="Q13" s="12"/>
      <c r="R13" s="12"/>
      <c r="S13" s="12"/>
    </row>
    <row r="14" spans="1:20" ht="28.5" customHeight="1">
      <c r="A14" s="26" t="s">
        <v>1</v>
      </c>
      <c r="B14" s="26">
        <v>2549</v>
      </c>
      <c r="C14" s="26">
        <v>2550</v>
      </c>
      <c r="D14" s="26">
        <v>2551</v>
      </c>
      <c r="E14" s="26">
        <v>2552</v>
      </c>
      <c r="F14" s="26">
        <v>2553</v>
      </c>
      <c r="G14" s="26">
        <v>2554</v>
      </c>
      <c r="H14" s="26">
        <v>2555</v>
      </c>
      <c r="I14" s="26">
        <v>2556</v>
      </c>
      <c r="J14" s="26">
        <v>2557</v>
      </c>
      <c r="K14" s="26">
        <v>2558</v>
      </c>
      <c r="L14" s="26">
        <v>2559</v>
      </c>
      <c r="M14" s="26">
        <v>2560</v>
      </c>
      <c r="N14" s="26">
        <v>2561</v>
      </c>
      <c r="O14" s="26">
        <v>2562</v>
      </c>
      <c r="P14" s="26">
        <v>2563</v>
      </c>
      <c r="Q14" s="26">
        <v>2564</v>
      </c>
      <c r="R14" s="26">
        <v>2565</v>
      </c>
      <c r="S14" s="26">
        <v>2566</v>
      </c>
      <c r="T14" s="30" t="s">
        <v>2</v>
      </c>
    </row>
    <row r="15" spans="1:20" s="13" customFormat="1" ht="18" customHeight="1">
      <c r="A15" s="37">
        <v>1</v>
      </c>
      <c r="B15" s="44">
        <f>SUM(B4*100000)</f>
        <v>0</v>
      </c>
      <c r="C15" s="44">
        <f>C4*C28</f>
        <v>0</v>
      </c>
      <c r="D15" s="44">
        <f>D4*C28</f>
        <v>0</v>
      </c>
      <c r="E15" s="52">
        <f>E4*C28</f>
        <v>0</v>
      </c>
      <c r="F15" s="53">
        <f>+F4*$C$28</f>
        <v>2450000</v>
      </c>
      <c r="G15" s="53">
        <f>+G4*$C$28</f>
        <v>2450000</v>
      </c>
      <c r="H15" s="53">
        <f>+H4*$C$28</f>
        <v>2550000</v>
      </c>
      <c r="I15" s="54">
        <f>I4*C28/2</f>
        <v>0</v>
      </c>
      <c r="J15" s="38">
        <f>+J4*C28</f>
        <v>0</v>
      </c>
      <c r="K15" s="38">
        <f>K4*I28</f>
        <v>0</v>
      </c>
      <c r="L15" s="38">
        <f>L4*C28</f>
        <v>0</v>
      </c>
      <c r="M15" s="38">
        <f>M4*C28</f>
        <v>0</v>
      </c>
      <c r="N15" s="38">
        <f>N4*L28</f>
        <v>0</v>
      </c>
      <c r="O15" s="38"/>
      <c r="P15" s="38"/>
      <c r="Q15" s="38"/>
      <c r="R15" s="38">
        <f>R4*L28</f>
        <v>0</v>
      </c>
      <c r="S15" s="38">
        <f>S4*M28</f>
        <v>0</v>
      </c>
      <c r="T15" s="39">
        <f aca="true" t="shared" si="2" ref="T15:T22">SUM(B15:K15)</f>
        <v>7450000</v>
      </c>
    </row>
    <row r="16" spans="1:20" s="13" customFormat="1" ht="18" customHeight="1">
      <c r="A16" s="37">
        <v>2</v>
      </c>
      <c r="B16" s="44">
        <f>SUM(B5*240000)</f>
        <v>0</v>
      </c>
      <c r="C16" s="44">
        <f>SUM(C5*300000)</f>
        <v>0</v>
      </c>
      <c r="D16" s="44">
        <f aca="true" t="shared" si="3" ref="D16:S20">D5*$C$29</f>
        <v>0</v>
      </c>
      <c r="E16" s="44">
        <f t="shared" si="3"/>
        <v>0</v>
      </c>
      <c r="F16" s="44">
        <f t="shared" si="3"/>
        <v>0</v>
      </c>
      <c r="G16" s="55">
        <f>+G5*$C$29</f>
        <v>14700000</v>
      </c>
      <c r="H16" s="55">
        <f aca="true" t="shared" si="4" ref="H16:N20">+H5*$C$29</f>
        <v>14700000</v>
      </c>
      <c r="I16" s="55">
        <f t="shared" si="4"/>
        <v>15300000</v>
      </c>
      <c r="J16" s="38">
        <f t="shared" si="3"/>
        <v>0</v>
      </c>
      <c r="K16" s="38">
        <f>K5*$C$29</f>
        <v>0</v>
      </c>
      <c r="L16" s="38">
        <f t="shared" si="3"/>
        <v>0</v>
      </c>
      <c r="M16" s="38">
        <f>M5*$C$29</f>
        <v>0</v>
      </c>
      <c r="N16" s="38">
        <f>N5*$C$29</f>
        <v>0</v>
      </c>
      <c r="O16" s="38"/>
      <c r="P16" s="38"/>
      <c r="Q16" s="38"/>
      <c r="R16" s="38">
        <f t="shared" si="3"/>
        <v>0</v>
      </c>
      <c r="S16" s="38">
        <f t="shared" si="3"/>
        <v>0</v>
      </c>
      <c r="T16" s="39">
        <f t="shared" si="2"/>
        <v>44700000</v>
      </c>
    </row>
    <row r="17" spans="1:20" s="13" customFormat="1" ht="18" customHeight="1">
      <c r="A17" s="37">
        <v>3</v>
      </c>
      <c r="B17" s="44">
        <f>SUM(B6*240000)</f>
        <v>0</v>
      </c>
      <c r="C17" s="44">
        <f>SUM(C6*240000)</f>
        <v>0</v>
      </c>
      <c r="D17" s="44">
        <f t="shared" si="3"/>
        <v>0</v>
      </c>
      <c r="E17" s="44">
        <f t="shared" si="3"/>
        <v>0</v>
      </c>
      <c r="F17" s="44">
        <f t="shared" si="3"/>
        <v>0</v>
      </c>
      <c r="G17" s="44">
        <f t="shared" si="3"/>
        <v>0</v>
      </c>
      <c r="H17" s="55">
        <f>+H6*$C$29</f>
        <v>14700000</v>
      </c>
      <c r="I17" s="55">
        <f t="shared" si="4"/>
        <v>14700000</v>
      </c>
      <c r="J17" s="55">
        <f t="shared" si="4"/>
        <v>15300000</v>
      </c>
      <c r="K17" s="55">
        <f t="shared" si="4"/>
        <v>0</v>
      </c>
      <c r="L17" s="38">
        <f t="shared" si="3"/>
        <v>0</v>
      </c>
      <c r="M17" s="38">
        <f t="shared" si="3"/>
        <v>0</v>
      </c>
      <c r="N17" s="38">
        <f t="shared" si="3"/>
        <v>0</v>
      </c>
      <c r="O17" s="38"/>
      <c r="P17" s="38"/>
      <c r="Q17" s="38"/>
      <c r="R17" s="38">
        <f t="shared" si="3"/>
        <v>0</v>
      </c>
      <c r="S17" s="38">
        <f t="shared" si="3"/>
        <v>0</v>
      </c>
      <c r="T17" s="39">
        <f t="shared" si="2"/>
        <v>44700000</v>
      </c>
    </row>
    <row r="18" spans="1:20" s="13" customFormat="1" ht="18" customHeight="1">
      <c r="A18" s="37">
        <v>4</v>
      </c>
      <c r="B18" s="44">
        <f>SUM(B7*240000)</f>
        <v>0</v>
      </c>
      <c r="C18" s="44">
        <f>SUM(C7*240000)</f>
        <v>0</v>
      </c>
      <c r="D18" s="44">
        <f t="shared" si="3"/>
        <v>0</v>
      </c>
      <c r="E18" s="44">
        <f t="shared" si="3"/>
        <v>0</v>
      </c>
      <c r="F18" s="44">
        <f t="shared" si="3"/>
        <v>0</v>
      </c>
      <c r="G18" s="44">
        <f t="shared" si="3"/>
        <v>0</v>
      </c>
      <c r="H18" s="44">
        <f t="shared" si="3"/>
        <v>0</v>
      </c>
      <c r="I18" s="55">
        <f>+I7*$C$29</f>
        <v>14700000</v>
      </c>
      <c r="J18" s="55">
        <f t="shared" si="4"/>
        <v>14700000</v>
      </c>
      <c r="K18" s="55">
        <f t="shared" si="4"/>
        <v>15300000</v>
      </c>
      <c r="L18" s="55">
        <f t="shared" si="4"/>
        <v>0</v>
      </c>
      <c r="M18" s="55">
        <f t="shared" si="4"/>
        <v>0</v>
      </c>
      <c r="N18" s="55">
        <f t="shared" si="4"/>
        <v>0</v>
      </c>
      <c r="O18" s="55"/>
      <c r="P18" s="55"/>
      <c r="Q18" s="55"/>
      <c r="R18" s="38">
        <f t="shared" si="3"/>
        <v>0</v>
      </c>
      <c r="S18" s="38">
        <f t="shared" si="3"/>
        <v>0</v>
      </c>
      <c r="T18" s="39">
        <f t="shared" si="2"/>
        <v>44700000</v>
      </c>
    </row>
    <row r="19" spans="1:20" s="13" customFormat="1" ht="18" customHeight="1">
      <c r="A19" s="37">
        <v>5</v>
      </c>
      <c r="B19" s="44">
        <f>SUM(B8*240000)</f>
        <v>0</v>
      </c>
      <c r="C19" s="44">
        <f>SUM(C8*240000)</f>
        <v>0</v>
      </c>
      <c r="D19" s="44">
        <f t="shared" si="3"/>
        <v>0</v>
      </c>
      <c r="E19" s="44">
        <f t="shared" si="3"/>
        <v>0</v>
      </c>
      <c r="F19" s="44">
        <f t="shared" si="3"/>
        <v>0</v>
      </c>
      <c r="G19" s="44">
        <f t="shared" si="3"/>
        <v>0</v>
      </c>
      <c r="H19" s="44">
        <f t="shared" si="3"/>
        <v>0</v>
      </c>
      <c r="I19" s="44">
        <f t="shared" si="3"/>
        <v>0</v>
      </c>
      <c r="J19" s="55">
        <f>+J8*$C$29</f>
        <v>14700000</v>
      </c>
      <c r="K19" s="55">
        <f t="shared" si="4"/>
        <v>14700000</v>
      </c>
      <c r="L19" s="55">
        <f t="shared" si="4"/>
        <v>15300000</v>
      </c>
      <c r="M19" s="55">
        <f t="shared" si="4"/>
        <v>0</v>
      </c>
      <c r="N19" s="55">
        <f t="shared" si="4"/>
        <v>0</v>
      </c>
      <c r="O19" s="55"/>
      <c r="P19" s="55"/>
      <c r="Q19" s="55"/>
      <c r="R19" s="38">
        <f t="shared" si="3"/>
        <v>0</v>
      </c>
      <c r="S19" s="38">
        <f t="shared" si="3"/>
        <v>0</v>
      </c>
      <c r="T19" s="39">
        <f t="shared" si="2"/>
        <v>29400000</v>
      </c>
    </row>
    <row r="20" spans="1:20" s="13" customFormat="1" ht="18" customHeight="1">
      <c r="A20" s="37">
        <v>6</v>
      </c>
      <c r="B20" s="44">
        <f>SUM(B9*240000)</f>
        <v>0</v>
      </c>
      <c r="C20" s="44">
        <f>SUM(C9*240000)</f>
        <v>0</v>
      </c>
      <c r="D20" s="44">
        <f t="shared" si="3"/>
        <v>0</v>
      </c>
      <c r="E20" s="44">
        <f t="shared" si="3"/>
        <v>0</v>
      </c>
      <c r="F20" s="44">
        <f t="shared" si="3"/>
        <v>0</v>
      </c>
      <c r="G20" s="44">
        <f t="shared" si="3"/>
        <v>0</v>
      </c>
      <c r="H20" s="44">
        <f t="shared" si="3"/>
        <v>0</v>
      </c>
      <c r="I20" s="44">
        <f t="shared" si="3"/>
        <v>0</v>
      </c>
      <c r="J20" s="44">
        <f t="shared" si="3"/>
        <v>0</v>
      </c>
      <c r="K20" s="55">
        <f>+K9*$C$29</f>
        <v>14700000</v>
      </c>
      <c r="L20" s="55">
        <f t="shared" si="4"/>
        <v>14700000</v>
      </c>
      <c r="M20" s="55">
        <f t="shared" si="4"/>
        <v>15300000</v>
      </c>
      <c r="N20" s="55">
        <f t="shared" si="4"/>
        <v>0</v>
      </c>
      <c r="O20" s="55"/>
      <c r="P20" s="55"/>
      <c r="Q20" s="55"/>
      <c r="R20" s="38">
        <f t="shared" si="3"/>
        <v>0</v>
      </c>
      <c r="S20" s="38">
        <f t="shared" si="3"/>
        <v>0</v>
      </c>
      <c r="T20" s="39">
        <f t="shared" si="2"/>
        <v>14700000</v>
      </c>
    </row>
    <row r="21" spans="1:20" s="13" customFormat="1" ht="18" customHeight="1">
      <c r="A21" s="37">
        <v>7</v>
      </c>
      <c r="B21" s="44">
        <f>SUM(B10*160000)</f>
        <v>0</v>
      </c>
      <c r="C21" s="44">
        <f>SUM(C10*160000)</f>
        <v>0</v>
      </c>
      <c r="D21" s="44">
        <f aca="true" t="shared" si="5" ref="D21:S21">SUM(D10*$C$30)</f>
        <v>0</v>
      </c>
      <c r="E21" s="44">
        <f t="shared" si="5"/>
        <v>0</v>
      </c>
      <c r="F21" s="44">
        <f t="shared" si="5"/>
        <v>0</v>
      </c>
      <c r="G21" s="44">
        <f t="shared" si="5"/>
        <v>0</v>
      </c>
      <c r="H21" s="44">
        <f t="shared" si="5"/>
        <v>0</v>
      </c>
      <c r="I21" s="44">
        <f t="shared" si="5"/>
        <v>0</v>
      </c>
      <c r="J21" s="44">
        <f t="shared" si="5"/>
        <v>0</v>
      </c>
      <c r="K21" s="44">
        <f t="shared" si="5"/>
        <v>0</v>
      </c>
      <c r="L21" s="55">
        <f>+L10*$C$30</f>
        <v>12250000</v>
      </c>
      <c r="M21" s="55">
        <f>+M10*$C$30</f>
        <v>12250000</v>
      </c>
      <c r="N21" s="55">
        <f>+N10*$C$30</f>
        <v>12750000</v>
      </c>
      <c r="O21" s="55"/>
      <c r="P21" s="55"/>
      <c r="Q21" s="55"/>
      <c r="R21" s="38">
        <f t="shared" si="5"/>
        <v>0</v>
      </c>
      <c r="S21" s="38">
        <f t="shared" si="5"/>
        <v>0</v>
      </c>
      <c r="T21" s="39">
        <f t="shared" si="2"/>
        <v>0</v>
      </c>
    </row>
    <row r="22" spans="1:20" s="14" customFormat="1" ht="26.25" customHeight="1">
      <c r="A22" s="56" t="s">
        <v>2</v>
      </c>
      <c r="B22" s="57">
        <f aca="true" t="shared" si="6" ref="B22:S22">SUM(B15:B21)</f>
        <v>0</v>
      </c>
      <c r="C22" s="57">
        <f t="shared" si="6"/>
        <v>0</v>
      </c>
      <c r="D22" s="57">
        <f t="shared" si="6"/>
        <v>0</v>
      </c>
      <c r="E22" s="57">
        <f t="shared" si="6"/>
        <v>0</v>
      </c>
      <c r="F22" s="57">
        <f t="shared" si="6"/>
        <v>2450000</v>
      </c>
      <c r="G22" s="57">
        <f t="shared" si="6"/>
        <v>17150000</v>
      </c>
      <c r="H22" s="57">
        <f t="shared" si="6"/>
        <v>31950000</v>
      </c>
      <c r="I22" s="57">
        <f t="shared" si="6"/>
        <v>44700000</v>
      </c>
      <c r="J22" s="57">
        <f t="shared" si="6"/>
        <v>44700000</v>
      </c>
      <c r="K22" s="57">
        <f t="shared" si="6"/>
        <v>44700000</v>
      </c>
      <c r="L22" s="57">
        <f t="shared" si="6"/>
        <v>42250000</v>
      </c>
      <c r="M22" s="57">
        <f t="shared" si="6"/>
        <v>27550000</v>
      </c>
      <c r="N22" s="57">
        <f t="shared" si="6"/>
        <v>12750000</v>
      </c>
      <c r="O22" s="57"/>
      <c r="P22" s="57"/>
      <c r="Q22" s="57"/>
      <c r="R22" s="57">
        <f t="shared" si="6"/>
        <v>0</v>
      </c>
      <c r="S22" s="57">
        <f t="shared" si="6"/>
        <v>0</v>
      </c>
      <c r="T22" s="58">
        <f t="shared" si="2"/>
        <v>185650000</v>
      </c>
    </row>
    <row r="23" spans="6:20" s="13" customFormat="1" ht="23.25" customHeight="1">
      <c r="F23" s="15" t="s">
        <v>3</v>
      </c>
      <c r="G23" s="16">
        <f>SUM(G22:K22)</f>
        <v>183200000</v>
      </c>
      <c r="H23" s="16">
        <f>SUM(H22:K22)</f>
        <v>166050000</v>
      </c>
      <c r="I23" s="16">
        <f>SUM(I22:K22)</f>
        <v>134100000</v>
      </c>
      <c r="J23" s="16">
        <f>SUM(J22:K22)</f>
        <v>89400000</v>
      </c>
      <c r="K23" s="16">
        <f aca="true" t="shared" si="7" ref="K23:S23">SUM(K22:K22)</f>
        <v>44700000</v>
      </c>
      <c r="L23" s="16">
        <f t="shared" si="7"/>
        <v>42250000</v>
      </c>
      <c r="M23" s="16">
        <f t="shared" si="7"/>
        <v>27550000</v>
      </c>
      <c r="N23" s="16">
        <f t="shared" si="7"/>
        <v>12750000</v>
      </c>
      <c r="O23" s="16"/>
      <c r="P23" s="16"/>
      <c r="Q23" s="16"/>
      <c r="R23" s="16">
        <f t="shared" si="7"/>
        <v>0</v>
      </c>
      <c r="S23" s="16">
        <f t="shared" si="7"/>
        <v>0</v>
      </c>
      <c r="T23" s="17"/>
    </row>
    <row r="25" ht="18.75" hidden="1">
      <c r="A25" s="7"/>
    </row>
    <row r="26" ht="18.75" hidden="1">
      <c r="A26" s="7"/>
    </row>
    <row r="27" ht="18.75">
      <c r="A27" s="7"/>
    </row>
    <row r="28" spans="1:6" ht="18.75">
      <c r="A28" s="7" t="s">
        <v>4</v>
      </c>
      <c r="B28" s="7"/>
      <c r="C28" s="18">
        <v>50000</v>
      </c>
      <c r="D28" s="7" t="s">
        <v>15</v>
      </c>
      <c r="E28" s="7"/>
      <c r="F28" s="3" t="s">
        <v>6</v>
      </c>
    </row>
    <row r="29" spans="1:6" ht="18.75">
      <c r="A29" s="7" t="s">
        <v>4</v>
      </c>
      <c r="B29" s="7"/>
      <c r="C29" s="19">
        <v>300000</v>
      </c>
      <c r="D29" s="7" t="s">
        <v>7</v>
      </c>
      <c r="E29" s="7"/>
      <c r="F29" s="3" t="s">
        <v>8</v>
      </c>
    </row>
    <row r="30" spans="1:6" ht="18.75">
      <c r="A30" s="7" t="s">
        <v>4</v>
      </c>
      <c r="B30" s="7"/>
      <c r="C30" s="19">
        <v>250000</v>
      </c>
      <c r="D30" s="7" t="s">
        <v>16</v>
      </c>
      <c r="E30" s="7"/>
      <c r="F30" s="3" t="s">
        <v>10</v>
      </c>
    </row>
  </sheetData>
  <sheetProtection/>
  <printOptions horizontalCentered="1"/>
  <pageMargins left="0.15748031496062992" right="0.1968503937007874" top="0.6692913385826772" bottom="0.2755905511811024" header="0.15748031496062992" footer="0.1968503937007874"/>
  <pageSetup horizontalDpi="600" verticalDpi="600" orientation="landscape" paperSize="9" scale="68" r:id="rId1"/>
  <headerFooter alignWithMargins="0">
    <oddHeader>&amp;R&amp;"TH Chakra Petch,Bold"&amp;16เอกสารแนบหมายเลข 3.3</oddHeader>
    <oddFooter>&amp;R&amp;"TH K2D July8,Regular"F-QP-PN-01-002
แก้ไขครั้งที่ 01 วันที่บังคับใช้ 1 กุมภาพันธ์ 2556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AB26"/>
  <sheetViews>
    <sheetView view="pageBreakPreview" zoomScale="70" zoomScaleSheetLayoutView="70" zoomScalePageLayoutView="0" workbookViewId="0" topLeftCell="A1">
      <selection activeCell="J24" sqref="J24:J26"/>
    </sheetView>
  </sheetViews>
  <sheetFormatPr defaultColWidth="9.33203125" defaultRowHeight="21"/>
  <cols>
    <col min="1" max="14" width="12.5" style="3" customWidth="1"/>
    <col min="15" max="19" width="12.16015625" style="3" customWidth="1"/>
    <col min="20" max="20" width="14" style="3" bestFit="1" customWidth="1"/>
    <col min="21" max="24" width="12.5" style="3" customWidth="1"/>
    <col min="25" max="27" width="11.83203125" style="3" customWidth="1"/>
    <col min="28" max="28" width="16" style="4" customWidth="1"/>
    <col min="29" max="29" width="9.66015625" style="3" customWidth="1"/>
    <col min="30" max="16384" width="9.33203125" style="3" customWidth="1"/>
  </cols>
  <sheetData>
    <row r="1" spans="1:28" ht="33.75" customHeight="1">
      <c r="A1" s="115" t="s">
        <v>11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"/>
      <c r="V1" s="1"/>
      <c r="W1" s="1"/>
      <c r="X1" s="1"/>
      <c r="Y1" s="1"/>
      <c r="Z1" s="1"/>
      <c r="AA1" s="1"/>
      <c r="AB1" s="2"/>
    </row>
    <row r="2" spans="1:11" ht="21">
      <c r="A2" s="3" t="s">
        <v>0</v>
      </c>
      <c r="I2" s="5"/>
      <c r="J2" s="5"/>
      <c r="K2" s="6"/>
    </row>
    <row r="3" spans="1:20" s="22" customFormat="1" ht="27.75" customHeight="1">
      <c r="A3" s="26" t="s">
        <v>1</v>
      </c>
      <c r="B3" s="27">
        <v>2549</v>
      </c>
      <c r="C3" s="27">
        <v>2550</v>
      </c>
      <c r="D3" s="27">
        <v>2551</v>
      </c>
      <c r="E3" s="27">
        <v>2552</v>
      </c>
      <c r="F3" s="28">
        <v>2553</v>
      </c>
      <c r="G3" s="28">
        <v>2554</v>
      </c>
      <c r="H3" s="28">
        <v>2555</v>
      </c>
      <c r="I3" s="29">
        <v>2556</v>
      </c>
      <c r="J3" s="29">
        <v>2557</v>
      </c>
      <c r="K3" s="29">
        <v>2558</v>
      </c>
      <c r="L3" s="29">
        <v>2559</v>
      </c>
      <c r="M3" s="29">
        <v>2560</v>
      </c>
      <c r="N3" s="29">
        <v>2561</v>
      </c>
      <c r="O3" s="29">
        <v>2562</v>
      </c>
      <c r="P3" s="29">
        <v>2563</v>
      </c>
      <c r="Q3" s="29">
        <v>2564</v>
      </c>
      <c r="R3" s="29">
        <v>2565</v>
      </c>
      <c r="S3" s="29">
        <v>2566</v>
      </c>
      <c r="T3" s="30" t="s">
        <v>2</v>
      </c>
    </row>
    <row r="4" spans="1:28" ht="18.75">
      <c r="A4" s="31">
        <v>1</v>
      </c>
      <c r="B4" s="31"/>
      <c r="C4" s="31"/>
      <c r="D4" s="31"/>
      <c r="E4" s="31"/>
      <c r="F4" s="31"/>
      <c r="G4" s="31"/>
      <c r="H4" s="31"/>
      <c r="I4" s="32">
        <f>+'ระยะ 3 แพทย์ใหม่ (ศึกษา)'!I4+'ระยะ 3 แพทย์ใหม่ (สาธา)'!I4</f>
        <v>48</v>
      </c>
      <c r="J4" s="32">
        <f>+'ระยะ 3 แพทย์ใหม่ (ศึกษา)'!J4+'ระยะ 3 แพทย์ใหม่ (สาธา)'!J4</f>
        <v>60</v>
      </c>
      <c r="K4" s="32">
        <f>+'ระยะ 3 แพทย์ใหม่ (ศึกษา)'!K4+'ระยะ 3 แพทย์ใหม่ (สาธา)'!K4</f>
        <v>60</v>
      </c>
      <c r="L4" s="32">
        <f>+'ระยะ 3 แพทย์ใหม่ (ศึกษา)'!L4+'ระยะ 3 แพทย์ใหม่ (สาธา)'!L4</f>
        <v>61</v>
      </c>
      <c r="M4" s="32">
        <f>+'ระยะ 3 แพทย์ใหม่ (ศึกษา)'!M4+'ระยะ 3 แพทย์ใหม่ (สาธา)'!M4</f>
        <v>60</v>
      </c>
      <c r="N4" s="33">
        <f>+'ระยะ 3 แพทย์ใหม่ (ศึกษา)'!N4+'ระยะ 3 แพทย์ใหม่ (สาธา)'!N4</f>
        <v>0</v>
      </c>
      <c r="O4" s="33">
        <f>+'ระยะ 3 แพทย์ใหม่ (ศึกษา)'!O4+'ระยะ 3 แพทย์ใหม่ (สาธา)'!O4</f>
        <v>0</v>
      </c>
      <c r="P4" s="33">
        <f>+'ระยะ 3 แพทย์ใหม่ (ศึกษา)'!P4+'ระยะ 3 แพทย์ใหม่ (สาธา)'!P4</f>
        <v>0</v>
      </c>
      <c r="Q4" s="33">
        <f>+'ระยะ 3 แพทย์ใหม่ (ศึกษา)'!Q4+'ระยะ 3 แพทย์ใหม่ (สาธา)'!Q4</f>
        <v>0</v>
      </c>
      <c r="R4" s="33">
        <f>+'ระยะ 3 แพทย์ใหม่ (ศึกษา)'!R4+'ระยะ 3 แพทย์ใหม่ (สาธา)'!R4</f>
        <v>0</v>
      </c>
      <c r="S4" s="33">
        <f>+'ระยะ 3 แพทย์ใหม่ (ศึกษา)'!S4+'ระยะ 3 แพทย์ใหม่ (สาธา)'!S4</f>
        <v>0</v>
      </c>
      <c r="T4" s="30">
        <f>SUM(I4:S4)</f>
        <v>289</v>
      </c>
      <c r="AB4" s="3"/>
    </row>
    <row r="5" spans="1:28" ht="18.75">
      <c r="A5" s="31">
        <v>2</v>
      </c>
      <c r="B5" s="31"/>
      <c r="C5" s="31"/>
      <c r="D5" s="31"/>
      <c r="E5" s="31"/>
      <c r="F5" s="31"/>
      <c r="G5" s="31"/>
      <c r="H5" s="31"/>
      <c r="I5" s="33">
        <f>+'ระยะ 3 แพทย์ใหม่ (ศึกษา)'!I5+'ระยะ 3 แพทย์ใหม่ (สาธา)'!I5</f>
        <v>0</v>
      </c>
      <c r="J5" s="32">
        <f>+'ระยะ 3 แพทย์ใหม่ (ศึกษา)'!J5+'ระยะ 3 แพทย์ใหม่ (สาธา)'!J5</f>
        <v>48</v>
      </c>
      <c r="K5" s="32">
        <f>+'ระยะ 3 แพทย์ใหม่ (ศึกษา)'!K5+'ระยะ 3 แพทย์ใหม่ (สาธา)'!K5</f>
        <v>60</v>
      </c>
      <c r="L5" s="32">
        <f>+'ระยะ 3 แพทย์ใหม่ (ศึกษา)'!L5+'ระยะ 3 แพทย์ใหม่ (สาธา)'!L5</f>
        <v>60</v>
      </c>
      <c r="M5" s="32">
        <f>+'ระยะ 3 แพทย์ใหม่ (ศึกษา)'!M5+'ระยะ 3 แพทย์ใหม่ (สาธา)'!M5</f>
        <v>61</v>
      </c>
      <c r="N5" s="32">
        <f>+'ระยะ 3 แพทย์ใหม่ (ศึกษา)'!N5+'ระยะ 3 แพทย์ใหม่ (สาธา)'!N5</f>
        <v>60</v>
      </c>
      <c r="O5" s="33">
        <f>+'ระยะ 3 แพทย์ใหม่ (ศึกษา)'!O5+'ระยะ 3 แพทย์ใหม่ (สาธา)'!O5</f>
        <v>0</v>
      </c>
      <c r="P5" s="33">
        <f>+'ระยะ 3 แพทย์ใหม่ (ศึกษา)'!P5+'ระยะ 3 แพทย์ใหม่ (สาธา)'!P5</f>
        <v>0</v>
      </c>
      <c r="Q5" s="33">
        <f>+'ระยะ 3 แพทย์ใหม่ (ศึกษา)'!Q5+'ระยะ 3 แพทย์ใหม่ (สาธา)'!Q5</f>
        <v>0</v>
      </c>
      <c r="R5" s="33">
        <f>+'ระยะ 3 แพทย์ใหม่ (ศึกษา)'!R5+'ระยะ 3 แพทย์ใหม่ (สาธา)'!R5</f>
        <v>0</v>
      </c>
      <c r="S5" s="33">
        <f>+'ระยะ 3 แพทย์ใหม่ (ศึกษา)'!S5+'ระยะ 3 แพทย์ใหม่ (สาธา)'!S5</f>
        <v>0</v>
      </c>
      <c r="T5" s="30">
        <f aca="true" t="shared" si="0" ref="T5:T10">SUM(I5:S5)</f>
        <v>289</v>
      </c>
      <c r="AB5" s="3"/>
    </row>
    <row r="6" spans="1:28" ht="18.75">
      <c r="A6" s="31">
        <v>3</v>
      </c>
      <c r="B6" s="31"/>
      <c r="C6" s="31"/>
      <c r="D6" s="31"/>
      <c r="E6" s="31"/>
      <c r="F6" s="31"/>
      <c r="G6" s="31"/>
      <c r="H6" s="31"/>
      <c r="I6" s="33">
        <f>+'ระยะ 3 แพทย์ใหม่ (ศึกษา)'!I6+'ระยะ 3 แพทย์ใหม่ (สาธา)'!I6</f>
        <v>0</v>
      </c>
      <c r="J6" s="33">
        <f>+'ระยะ 3 แพทย์ใหม่ (ศึกษา)'!J6+'ระยะ 3 แพทย์ใหม่ (สาธา)'!J6</f>
        <v>0</v>
      </c>
      <c r="K6" s="32">
        <f>+'ระยะ 3 แพทย์ใหม่ (ศึกษา)'!K6+'ระยะ 3 แพทย์ใหม่ (สาธา)'!K6</f>
        <v>48</v>
      </c>
      <c r="L6" s="32">
        <f>+'ระยะ 3 แพทย์ใหม่ (ศึกษา)'!L6+'ระยะ 3 แพทย์ใหม่ (สาธา)'!L6</f>
        <v>60</v>
      </c>
      <c r="M6" s="32">
        <f>+'ระยะ 3 แพทย์ใหม่ (ศึกษา)'!M6+'ระยะ 3 แพทย์ใหม่ (สาธา)'!M6</f>
        <v>60</v>
      </c>
      <c r="N6" s="32">
        <f>+'ระยะ 3 แพทย์ใหม่ (ศึกษา)'!N6+'ระยะ 3 แพทย์ใหม่ (สาธา)'!N6</f>
        <v>61</v>
      </c>
      <c r="O6" s="32">
        <f>+'ระยะ 3 แพทย์ใหม่ (ศึกษา)'!O6+'ระยะ 3 แพทย์ใหม่ (สาธา)'!O6</f>
        <v>60</v>
      </c>
      <c r="P6" s="33">
        <f>+'ระยะ 3 แพทย์ใหม่ (ศึกษา)'!P6+'ระยะ 3 แพทย์ใหม่ (สาธา)'!P6</f>
        <v>0</v>
      </c>
      <c r="Q6" s="33">
        <f>+'ระยะ 3 แพทย์ใหม่ (ศึกษา)'!Q6+'ระยะ 3 แพทย์ใหม่ (สาธา)'!Q6</f>
        <v>0</v>
      </c>
      <c r="R6" s="33">
        <f>+'ระยะ 3 แพทย์ใหม่ (ศึกษา)'!R6+'ระยะ 3 แพทย์ใหม่ (สาธา)'!R6</f>
        <v>0</v>
      </c>
      <c r="S6" s="33">
        <f>+'ระยะ 3 แพทย์ใหม่ (ศึกษา)'!S6+'ระยะ 3 แพทย์ใหม่ (สาธา)'!S6</f>
        <v>0</v>
      </c>
      <c r="T6" s="30">
        <f t="shared" si="0"/>
        <v>289</v>
      </c>
      <c r="AB6" s="3"/>
    </row>
    <row r="7" spans="1:28" ht="18.75">
      <c r="A7" s="31">
        <v>4</v>
      </c>
      <c r="B7" s="31"/>
      <c r="C7" s="31"/>
      <c r="D7" s="31"/>
      <c r="E7" s="31"/>
      <c r="F7" s="31"/>
      <c r="G7" s="31"/>
      <c r="H7" s="31"/>
      <c r="I7" s="33">
        <f>+'ระยะ 3 แพทย์ใหม่ (ศึกษา)'!I7+'ระยะ 3 แพทย์ใหม่ (สาธา)'!I7</f>
        <v>0</v>
      </c>
      <c r="J7" s="33">
        <f>+'ระยะ 3 แพทย์ใหม่ (ศึกษา)'!J7+'ระยะ 3 แพทย์ใหม่ (สาธา)'!J7</f>
        <v>0</v>
      </c>
      <c r="K7" s="33">
        <f>+'ระยะ 3 แพทย์ใหม่ (ศึกษา)'!K7+'ระยะ 3 แพทย์ใหม่ (สาธา)'!K7</f>
        <v>0</v>
      </c>
      <c r="L7" s="32">
        <f>+'ระยะ 3 แพทย์ใหม่ (ศึกษา)'!L7+'ระยะ 3 แพทย์ใหม่ (สาธา)'!L7</f>
        <v>48</v>
      </c>
      <c r="M7" s="32">
        <f>+'ระยะ 3 แพทย์ใหม่ (ศึกษา)'!M7+'ระยะ 3 แพทย์ใหม่ (สาธา)'!M7</f>
        <v>60</v>
      </c>
      <c r="N7" s="32">
        <f>+'ระยะ 3 แพทย์ใหม่ (ศึกษา)'!N7+'ระยะ 3 แพทย์ใหม่ (สาธา)'!N7</f>
        <v>60</v>
      </c>
      <c r="O7" s="32">
        <f>+'ระยะ 3 แพทย์ใหม่ (ศึกษา)'!O7+'ระยะ 3 แพทย์ใหม่ (สาธา)'!O7</f>
        <v>61</v>
      </c>
      <c r="P7" s="32">
        <f>+'ระยะ 3 แพทย์ใหม่ (ศึกษา)'!P7+'ระยะ 3 แพทย์ใหม่ (สาธา)'!P7</f>
        <v>60</v>
      </c>
      <c r="Q7" s="33">
        <f>+'ระยะ 3 แพทย์ใหม่ (ศึกษา)'!Q7+'ระยะ 3 แพทย์ใหม่ (สาธา)'!Q7</f>
        <v>0</v>
      </c>
      <c r="R7" s="33">
        <f>+'ระยะ 3 แพทย์ใหม่ (ศึกษา)'!R7+'ระยะ 3 แพทย์ใหม่ (สาธา)'!R7</f>
        <v>0</v>
      </c>
      <c r="S7" s="33">
        <f>+'ระยะ 3 แพทย์ใหม่ (ศึกษา)'!S7+'ระยะ 3 แพทย์ใหม่ (สาธา)'!S7</f>
        <v>0</v>
      </c>
      <c r="T7" s="30">
        <f t="shared" si="0"/>
        <v>289</v>
      </c>
      <c r="AB7" s="3"/>
    </row>
    <row r="8" spans="1:28" ht="18.75">
      <c r="A8" s="31">
        <v>5</v>
      </c>
      <c r="B8" s="31"/>
      <c r="C8" s="31"/>
      <c r="D8" s="31"/>
      <c r="E8" s="31"/>
      <c r="F8" s="31"/>
      <c r="G8" s="31"/>
      <c r="H8" s="31"/>
      <c r="I8" s="33">
        <f>+'ระยะ 3 แพทย์ใหม่ (ศึกษา)'!I8+'ระยะ 3 แพทย์ใหม่ (สาธา)'!I8</f>
        <v>0</v>
      </c>
      <c r="J8" s="33">
        <f>+'ระยะ 3 แพทย์ใหม่ (ศึกษา)'!J8+'ระยะ 3 แพทย์ใหม่ (สาธา)'!J8</f>
        <v>0</v>
      </c>
      <c r="K8" s="33">
        <f>+'ระยะ 3 แพทย์ใหม่ (ศึกษา)'!K8+'ระยะ 3 แพทย์ใหม่ (สาธา)'!K8</f>
        <v>0</v>
      </c>
      <c r="L8" s="33">
        <f>+'ระยะ 3 แพทย์ใหม่ (ศึกษา)'!L8+'ระยะ 3 แพทย์ใหม่ (สาธา)'!L8</f>
        <v>0</v>
      </c>
      <c r="M8" s="32">
        <f>+'ระยะ 3 แพทย์ใหม่ (ศึกษา)'!M8+'ระยะ 3 แพทย์ใหม่ (สาธา)'!M8</f>
        <v>48</v>
      </c>
      <c r="N8" s="32">
        <f>+'ระยะ 3 แพทย์ใหม่ (ศึกษา)'!N8+'ระยะ 3 แพทย์ใหม่ (สาธา)'!N8</f>
        <v>60</v>
      </c>
      <c r="O8" s="32">
        <f>+'ระยะ 3 แพทย์ใหม่ (ศึกษา)'!O8+'ระยะ 3 แพทย์ใหม่ (สาธา)'!O8</f>
        <v>60</v>
      </c>
      <c r="P8" s="32">
        <f>+'ระยะ 3 แพทย์ใหม่ (ศึกษา)'!P8+'ระยะ 3 แพทย์ใหม่ (สาธา)'!P8</f>
        <v>61</v>
      </c>
      <c r="Q8" s="32">
        <f>+'ระยะ 3 แพทย์ใหม่ (ศึกษา)'!Q8+'ระยะ 3 แพทย์ใหม่ (สาธา)'!Q8</f>
        <v>60</v>
      </c>
      <c r="R8" s="33">
        <f>+'ระยะ 3 แพทย์ใหม่ (ศึกษา)'!R8+'ระยะ 3 แพทย์ใหม่ (สาธา)'!R8</f>
        <v>0</v>
      </c>
      <c r="S8" s="33">
        <f>+'ระยะ 3 แพทย์ใหม่ (ศึกษา)'!S8+'ระยะ 3 แพทย์ใหม่ (สาธา)'!S8</f>
        <v>0</v>
      </c>
      <c r="T8" s="30">
        <f t="shared" si="0"/>
        <v>289</v>
      </c>
      <c r="AB8" s="3"/>
    </row>
    <row r="9" spans="1:28" ht="18.75">
      <c r="A9" s="31">
        <v>6</v>
      </c>
      <c r="B9" s="31"/>
      <c r="C9" s="31"/>
      <c r="D9" s="31"/>
      <c r="E9" s="31"/>
      <c r="F9" s="31"/>
      <c r="G9" s="31"/>
      <c r="H9" s="31"/>
      <c r="I9" s="33">
        <f>+'ระยะ 3 แพทย์ใหม่ (ศึกษา)'!I9+'ระยะ 3 แพทย์ใหม่ (สาธา)'!I9</f>
        <v>0</v>
      </c>
      <c r="J9" s="33">
        <f>+'ระยะ 3 แพทย์ใหม่ (ศึกษา)'!J9+'ระยะ 3 แพทย์ใหม่ (สาธา)'!J9</f>
        <v>0</v>
      </c>
      <c r="K9" s="33">
        <f>+'ระยะ 3 แพทย์ใหม่ (ศึกษา)'!K9+'ระยะ 3 แพทย์ใหม่ (สาธา)'!K9</f>
        <v>0</v>
      </c>
      <c r="L9" s="33">
        <f>+'ระยะ 3 แพทย์ใหม่ (ศึกษา)'!L9+'ระยะ 3 แพทย์ใหม่ (สาธา)'!L9</f>
        <v>0</v>
      </c>
      <c r="M9" s="33">
        <f>+'ระยะ 3 แพทย์ใหม่ (ศึกษา)'!M9+'ระยะ 3 แพทย์ใหม่ (สาธา)'!M9</f>
        <v>0</v>
      </c>
      <c r="N9" s="32">
        <f>+'ระยะ 3 แพทย์ใหม่ (ศึกษา)'!N9+'ระยะ 3 แพทย์ใหม่ (สาธา)'!N9</f>
        <v>48</v>
      </c>
      <c r="O9" s="32">
        <f>+'ระยะ 3 แพทย์ใหม่ (ศึกษา)'!O9+'ระยะ 3 แพทย์ใหม่ (สาธา)'!O9</f>
        <v>60</v>
      </c>
      <c r="P9" s="32">
        <f>+'ระยะ 3 แพทย์ใหม่ (ศึกษา)'!P9+'ระยะ 3 แพทย์ใหม่ (สาธา)'!P9</f>
        <v>60</v>
      </c>
      <c r="Q9" s="32">
        <f>+'ระยะ 3 แพทย์ใหม่ (ศึกษา)'!Q9+'ระยะ 3 แพทย์ใหม่ (สาธา)'!Q9</f>
        <v>61</v>
      </c>
      <c r="R9" s="32">
        <f>+'ระยะ 3 แพทย์ใหม่ (ศึกษา)'!R9+'ระยะ 3 แพทย์ใหม่ (สาธา)'!R9</f>
        <v>60</v>
      </c>
      <c r="S9" s="33">
        <f>+'ระยะ 3 แพทย์ใหม่ (ศึกษา)'!S9+'ระยะ 3 แพทย์ใหม่ (สาธา)'!S9</f>
        <v>0</v>
      </c>
      <c r="T9" s="30">
        <f t="shared" si="0"/>
        <v>289</v>
      </c>
      <c r="AB9" s="3"/>
    </row>
    <row r="10" spans="1:28" ht="18.75">
      <c r="A10" s="31">
        <v>7</v>
      </c>
      <c r="B10" s="31"/>
      <c r="C10" s="31"/>
      <c r="D10" s="31"/>
      <c r="E10" s="31"/>
      <c r="F10" s="31"/>
      <c r="G10" s="31"/>
      <c r="H10" s="31"/>
      <c r="I10" s="33">
        <f>+'ระยะ 3 แพทย์ใหม่ (ศึกษา)'!I10+'ระยะ 3 แพทย์ใหม่ (สาธา)'!I10</f>
        <v>0</v>
      </c>
      <c r="J10" s="33">
        <f>+'ระยะ 3 แพทย์ใหม่ (ศึกษา)'!J10+'ระยะ 3 แพทย์ใหม่ (สาธา)'!J10</f>
        <v>0</v>
      </c>
      <c r="K10" s="33">
        <f>+'ระยะ 3 แพทย์ใหม่ (ศึกษา)'!K10+'ระยะ 3 แพทย์ใหม่ (สาธา)'!K10</f>
        <v>0</v>
      </c>
      <c r="L10" s="33">
        <f>+'ระยะ 3 แพทย์ใหม่ (ศึกษา)'!L10+'ระยะ 3 แพทย์ใหม่ (สาธา)'!L10</f>
        <v>0</v>
      </c>
      <c r="M10" s="33">
        <f>+'ระยะ 3 แพทย์ใหม่ (ศึกษา)'!M10+'ระยะ 3 แพทย์ใหม่ (สาธา)'!M10</f>
        <v>0</v>
      </c>
      <c r="N10" s="33">
        <f>+'ระยะ 3 แพทย์ใหม่ (ศึกษา)'!N10+'ระยะ 3 แพทย์ใหม่ (สาธา)'!N10</f>
        <v>0</v>
      </c>
      <c r="O10" s="32">
        <f>+'ระยะ 3 แพทย์ใหม่ (ศึกษา)'!O10+'ระยะ 3 แพทย์ใหม่ (สาธา)'!O10</f>
        <v>48</v>
      </c>
      <c r="P10" s="32">
        <f>+'ระยะ 3 แพทย์ใหม่ (ศึกษา)'!P10+'ระยะ 3 แพทย์ใหม่ (สาธา)'!P10</f>
        <v>60</v>
      </c>
      <c r="Q10" s="32">
        <f>+'ระยะ 3 แพทย์ใหม่ (ศึกษา)'!Q10+'ระยะ 3 แพทย์ใหม่ (สาธา)'!Q10</f>
        <v>60</v>
      </c>
      <c r="R10" s="32">
        <f>+'ระยะ 3 แพทย์ใหม่ (ศึกษา)'!R10+'ระยะ 3 แพทย์ใหม่ (สาธา)'!R10</f>
        <v>61</v>
      </c>
      <c r="S10" s="32">
        <f>+'ระยะ 3 แพทย์ใหม่ (ศึกษา)'!S10+'ระยะ 3 แพทย์ใหม่ (สาธา)'!S10</f>
        <v>60</v>
      </c>
      <c r="T10" s="30">
        <f t="shared" si="0"/>
        <v>289</v>
      </c>
      <c r="AB10" s="3"/>
    </row>
    <row r="11" spans="1:20" s="7" customFormat="1" ht="26.25" customHeight="1">
      <c r="A11" s="34" t="s">
        <v>2</v>
      </c>
      <c r="B11" s="34"/>
      <c r="C11" s="34"/>
      <c r="D11" s="34"/>
      <c r="E11" s="34"/>
      <c r="F11" s="34"/>
      <c r="G11" s="34"/>
      <c r="H11" s="34"/>
      <c r="I11" s="30">
        <f aca="true" t="shared" si="1" ref="I11:O11">SUM(I4:I10)</f>
        <v>48</v>
      </c>
      <c r="J11" s="30">
        <f t="shared" si="1"/>
        <v>108</v>
      </c>
      <c r="K11" s="30">
        <f t="shared" si="1"/>
        <v>168</v>
      </c>
      <c r="L11" s="30">
        <f>SUM(L4:L10)</f>
        <v>229</v>
      </c>
      <c r="M11" s="30">
        <f t="shared" si="1"/>
        <v>289</v>
      </c>
      <c r="N11" s="30">
        <f t="shared" si="1"/>
        <v>289</v>
      </c>
      <c r="O11" s="30">
        <f t="shared" si="1"/>
        <v>289</v>
      </c>
      <c r="P11" s="30">
        <f>SUM(P4:P10)</f>
        <v>241</v>
      </c>
      <c r="Q11" s="30">
        <f>SUM(Q4:Q10)</f>
        <v>181</v>
      </c>
      <c r="R11" s="30">
        <f>SUM(R4:R10)</f>
        <v>121</v>
      </c>
      <c r="S11" s="30">
        <f>SUM(S4:S10)</f>
        <v>60</v>
      </c>
      <c r="T11" s="35">
        <f>SUM(I11:J11)</f>
        <v>156</v>
      </c>
    </row>
    <row r="12" spans="1:20" s="7" customFormat="1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1:28" ht="10.5" customHeight="1">
      <c r="K13" s="12"/>
      <c r="L13" s="12"/>
      <c r="M13" s="12"/>
      <c r="N13" s="12"/>
      <c r="O13" s="12"/>
      <c r="P13" s="12"/>
      <c r="Q13" s="12"/>
      <c r="R13" s="12"/>
      <c r="S13" s="12"/>
      <c r="T13" s="4"/>
      <c r="AB13" s="3"/>
    </row>
    <row r="14" spans="1:28" ht="18.75">
      <c r="A14" s="34" t="s">
        <v>1</v>
      </c>
      <c r="B14" s="27">
        <v>2549</v>
      </c>
      <c r="C14" s="27">
        <v>2550</v>
      </c>
      <c r="D14" s="27">
        <v>2551</v>
      </c>
      <c r="E14" s="27">
        <v>2552</v>
      </c>
      <c r="F14" s="28">
        <v>2553</v>
      </c>
      <c r="G14" s="28">
        <v>2554</v>
      </c>
      <c r="H14" s="28">
        <v>2555</v>
      </c>
      <c r="I14" s="26">
        <v>2556</v>
      </c>
      <c r="J14" s="26">
        <v>2557</v>
      </c>
      <c r="K14" s="26">
        <v>2558</v>
      </c>
      <c r="L14" s="26">
        <v>2559</v>
      </c>
      <c r="M14" s="26">
        <v>2560</v>
      </c>
      <c r="N14" s="26">
        <v>2561</v>
      </c>
      <c r="O14" s="26">
        <v>2562</v>
      </c>
      <c r="P14" s="26">
        <v>2563</v>
      </c>
      <c r="Q14" s="26">
        <v>2564</v>
      </c>
      <c r="R14" s="26">
        <v>2565</v>
      </c>
      <c r="S14" s="26">
        <v>2566</v>
      </c>
      <c r="T14" s="36" t="s">
        <v>2</v>
      </c>
      <c r="AB14" s="3"/>
    </row>
    <row r="15" spans="1:20" s="13" customFormat="1" ht="18" customHeight="1">
      <c r="A15" s="37">
        <v>1</v>
      </c>
      <c r="B15" s="37"/>
      <c r="C15" s="37"/>
      <c r="D15" s="37"/>
      <c r="E15" s="37"/>
      <c r="F15" s="37"/>
      <c r="G15" s="37"/>
      <c r="H15" s="37"/>
      <c r="I15" s="38">
        <f>+'ระยะ 3 แพทย์ใหม่ (ศึกษา)'!I15+'ระยะ 3 แพทย์ใหม่ (สาธา)'!I15</f>
        <v>4800000</v>
      </c>
      <c r="J15" s="38">
        <f>+'ระยะ 3 แพทย์ใหม่ (ศึกษา)'!J15+'ระยะ 3 แพทย์ใหม่ (สาธา)'!J15</f>
        <v>6000000</v>
      </c>
      <c r="K15" s="38">
        <f>+'ระยะ 3 แพทย์ใหม่ (ศึกษา)'!K15+'ระยะ 3 แพทย์ใหม่ (สาธา)'!K15</f>
        <v>6000000</v>
      </c>
      <c r="L15" s="38">
        <f>+'ระยะ 3 แพทย์ใหม่ (ศึกษา)'!L15+'ระยะ 3 แพทย์ใหม่ (สาธา)'!L15</f>
        <v>6100000</v>
      </c>
      <c r="M15" s="38">
        <f>+'ระยะ 3 แพทย์ใหม่ (ศึกษา)'!M15+'ระยะ 3 แพทย์ใหม่ (สาธา)'!M15</f>
        <v>6000000</v>
      </c>
      <c r="N15" s="38">
        <f>+'ระยะ 3 แพทย์ใหม่ (ศึกษา)'!N15+'ระยะ 3 แพทย์ใหม่ (สาธา)'!N15</f>
        <v>0</v>
      </c>
      <c r="O15" s="38">
        <f>+'ระยะ 3 แพทย์ใหม่ (ศึกษา)'!O15+'ระยะ 3 แพทย์ใหม่ (สาธา)'!O15</f>
        <v>0</v>
      </c>
      <c r="P15" s="38">
        <f>+'ระยะ 3 แพทย์ใหม่ (ศึกษา)'!P15+'ระยะ 3 แพทย์ใหม่ (สาธา)'!P15</f>
        <v>0</v>
      </c>
      <c r="Q15" s="38">
        <f>+'ระยะ 3 แพทย์ใหม่ (ศึกษา)'!Q15+'ระยะ 3 แพทย์ใหม่ (สาธา)'!Q15</f>
        <v>0</v>
      </c>
      <c r="R15" s="38">
        <f>+'ระยะ 3 แพทย์ใหม่ (ศึกษา)'!R15+'ระยะ 3 แพทย์ใหม่ (สาธา)'!R15</f>
        <v>0</v>
      </c>
      <c r="S15" s="38">
        <f>+'ระยะ 3 แพทย์ใหม่ (ศึกษา)'!S15+'ระยะ 3 แพทย์ใหม่ (สาธา)'!S15</f>
        <v>0</v>
      </c>
      <c r="T15" s="39">
        <f aca="true" t="shared" si="2" ref="T15:T21">SUM(I15:S15)</f>
        <v>28900000</v>
      </c>
    </row>
    <row r="16" spans="1:20" s="13" customFormat="1" ht="18" customHeight="1">
      <c r="A16" s="37">
        <v>2</v>
      </c>
      <c r="B16" s="37"/>
      <c r="C16" s="37"/>
      <c r="D16" s="37"/>
      <c r="E16" s="37"/>
      <c r="F16" s="37"/>
      <c r="G16" s="37"/>
      <c r="H16" s="37"/>
      <c r="I16" s="38">
        <f>+'ระยะ 3 แพทย์ใหม่ (ศึกษา)'!I16+'ระยะ 3 แพทย์ใหม่ (สาธา)'!I16</f>
        <v>0</v>
      </c>
      <c r="J16" s="38">
        <f>+'ระยะ 3 แพทย์ใหม่ (ศึกษา)'!J16+'ระยะ 3 แพทย์ใหม่ (สาธา)'!J16</f>
        <v>14400000</v>
      </c>
      <c r="K16" s="38">
        <f>+'ระยะ 3 แพทย์ใหม่ (ศึกษา)'!K16+'ระยะ 3 แพทย์ใหม่ (สาธา)'!K16</f>
        <v>18000000</v>
      </c>
      <c r="L16" s="38">
        <f>+'ระยะ 3 แพทย์ใหม่ (ศึกษา)'!L16+'ระยะ 3 แพทย์ใหม่ (สาธา)'!L16</f>
        <v>18000000</v>
      </c>
      <c r="M16" s="38">
        <f>+'ระยะ 3 แพทย์ใหม่ (ศึกษา)'!M16+'ระยะ 3 แพทย์ใหม่ (สาธา)'!M16</f>
        <v>18300000</v>
      </c>
      <c r="N16" s="38">
        <f>+'ระยะ 3 แพทย์ใหม่ (ศึกษา)'!N16+'ระยะ 3 แพทย์ใหม่ (สาธา)'!N16</f>
        <v>18000000</v>
      </c>
      <c r="O16" s="38">
        <f>+'ระยะ 3 แพทย์ใหม่ (ศึกษา)'!O16+'ระยะ 3 แพทย์ใหม่ (สาธา)'!O16</f>
        <v>0</v>
      </c>
      <c r="P16" s="38">
        <f>+'ระยะ 3 แพทย์ใหม่ (ศึกษา)'!P16+'ระยะ 3 แพทย์ใหม่ (สาธา)'!P16</f>
        <v>0</v>
      </c>
      <c r="Q16" s="38">
        <f>+'ระยะ 3 แพทย์ใหม่ (ศึกษา)'!Q16+'ระยะ 3 แพทย์ใหม่ (สาธา)'!Q16</f>
        <v>0</v>
      </c>
      <c r="R16" s="38">
        <f>+'ระยะ 3 แพทย์ใหม่ (ศึกษา)'!R16+'ระยะ 3 แพทย์ใหม่ (สาธา)'!R16</f>
        <v>0</v>
      </c>
      <c r="S16" s="38">
        <f>+'ระยะ 3 แพทย์ใหม่ (ศึกษา)'!S16+'ระยะ 3 แพทย์ใหม่ (สาธา)'!S16</f>
        <v>0</v>
      </c>
      <c r="T16" s="39">
        <f t="shared" si="2"/>
        <v>86700000</v>
      </c>
    </row>
    <row r="17" spans="1:20" s="13" customFormat="1" ht="18" customHeight="1">
      <c r="A17" s="37">
        <v>3</v>
      </c>
      <c r="B17" s="37"/>
      <c r="C17" s="37"/>
      <c r="D17" s="37"/>
      <c r="E17" s="37"/>
      <c r="F17" s="37"/>
      <c r="G17" s="37"/>
      <c r="H17" s="37"/>
      <c r="I17" s="38">
        <f>+'ระยะ 3 แพทย์ใหม่ (ศึกษา)'!I17+'ระยะ 3 แพทย์ใหม่ (สาธา)'!I17</f>
        <v>0</v>
      </c>
      <c r="J17" s="38">
        <f>+'ระยะ 3 แพทย์ใหม่ (ศึกษา)'!J17+'ระยะ 3 แพทย์ใหม่ (สาธา)'!J17</f>
        <v>0</v>
      </c>
      <c r="K17" s="38">
        <f>+'ระยะ 3 แพทย์ใหม่ (ศึกษา)'!K17+'ระยะ 3 แพทย์ใหม่ (สาธา)'!K17</f>
        <v>14400000</v>
      </c>
      <c r="L17" s="38">
        <f>+'ระยะ 3 แพทย์ใหม่ (ศึกษา)'!L17+'ระยะ 3 แพทย์ใหม่ (สาธา)'!L17</f>
        <v>18000000</v>
      </c>
      <c r="M17" s="38">
        <f>+'ระยะ 3 แพทย์ใหม่ (ศึกษา)'!M17+'ระยะ 3 แพทย์ใหม่ (สาธา)'!M17</f>
        <v>18000000</v>
      </c>
      <c r="N17" s="38">
        <f>+'ระยะ 3 แพทย์ใหม่ (ศึกษา)'!N17+'ระยะ 3 แพทย์ใหม่ (สาธา)'!N17</f>
        <v>18300000</v>
      </c>
      <c r="O17" s="38">
        <f>+'ระยะ 3 แพทย์ใหม่ (ศึกษา)'!O17+'ระยะ 3 แพทย์ใหม่ (สาธา)'!O17</f>
        <v>18000000</v>
      </c>
      <c r="P17" s="38">
        <f>+'ระยะ 3 แพทย์ใหม่ (ศึกษา)'!P17+'ระยะ 3 แพทย์ใหม่ (สาธา)'!P17</f>
        <v>0</v>
      </c>
      <c r="Q17" s="38">
        <f>+'ระยะ 3 แพทย์ใหม่ (ศึกษา)'!Q17+'ระยะ 3 แพทย์ใหม่ (สาธา)'!Q17</f>
        <v>0</v>
      </c>
      <c r="R17" s="38">
        <f>+'ระยะ 3 แพทย์ใหม่ (ศึกษา)'!R17+'ระยะ 3 แพทย์ใหม่ (สาธา)'!R17</f>
        <v>0</v>
      </c>
      <c r="S17" s="38">
        <f>+'ระยะ 3 แพทย์ใหม่ (ศึกษา)'!S17+'ระยะ 3 แพทย์ใหม่ (สาธา)'!S17</f>
        <v>0</v>
      </c>
      <c r="T17" s="39">
        <f t="shared" si="2"/>
        <v>86700000</v>
      </c>
    </row>
    <row r="18" spans="1:20" s="13" customFormat="1" ht="18" customHeight="1">
      <c r="A18" s="37">
        <v>4</v>
      </c>
      <c r="B18" s="37"/>
      <c r="C18" s="37"/>
      <c r="D18" s="37"/>
      <c r="E18" s="37"/>
      <c r="F18" s="37"/>
      <c r="G18" s="37"/>
      <c r="H18" s="37"/>
      <c r="I18" s="38">
        <f>+'ระยะ 3 แพทย์ใหม่ (ศึกษา)'!I18+'ระยะ 3 แพทย์ใหม่ (สาธา)'!I18</f>
        <v>0</v>
      </c>
      <c r="J18" s="38">
        <f>+'ระยะ 3 แพทย์ใหม่ (ศึกษา)'!J18+'ระยะ 3 แพทย์ใหม่ (สาธา)'!J18</f>
        <v>0</v>
      </c>
      <c r="K18" s="38">
        <f>+'ระยะ 3 แพทย์ใหม่ (ศึกษา)'!K18+'ระยะ 3 แพทย์ใหม่ (สาธา)'!K18</f>
        <v>0</v>
      </c>
      <c r="L18" s="38">
        <f>+'ระยะ 3 แพทย์ใหม่ (ศึกษา)'!L18+'ระยะ 3 แพทย์ใหม่ (สาธา)'!L18</f>
        <v>14400000</v>
      </c>
      <c r="M18" s="38">
        <f>+'ระยะ 3 แพทย์ใหม่ (ศึกษา)'!M18+'ระยะ 3 แพทย์ใหม่ (สาธา)'!M18</f>
        <v>18000000</v>
      </c>
      <c r="N18" s="38">
        <f>+'ระยะ 3 แพทย์ใหม่ (ศึกษา)'!N18+'ระยะ 3 แพทย์ใหม่ (สาธา)'!N18</f>
        <v>18000000</v>
      </c>
      <c r="O18" s="38">
        <f>+'ระยะ 3 แพทย์ใหม่ (ศึกษา)'!O18+'ระยะ 3 แพทย์ใหม่ (สาธา)'!O18</f>
        <v>18300000</v>
      </c>
      <c r="P18" s="38">
        <f>+'ระยะ 3 แพทย์ใหม่ (ศึกษา)'!P18+'ระยะ 3 แพทย์ใหม่ (สาธา)'!P18</f>
        <v>18000000</v>
      </c>
      <c r="Q18" s="38">
        <f>+'ระยะ 3 แพทย์ใหม่ (ศึกษา)'!Q18+'ระยะ 3 แพทย์ใหม่ (สาธา)'!Q18</f>
        <v>0</v>
      </c>
      <c r="R18" s="38">
        <f>+'ระยะ 3 แพทย์ใหม่ (ศึกษา)'!R18+'ระยะ 3 แพทย์ใหม่ (สาธา)'!R18</f>
        <v>0</v>
      </c>
      <c r="S18" s="38">
        <f>+'ระยะ 3 แพทย์ใหม่ (ศึกษา)'!S18+'ระยะ 3 แพทย์ใหม่ (สาธา)'!S18</f>
        <v>0</v>
      </c>
      <c r="T18" s="39">
        <f t="shared" si="2"/>
        <v>86700000</v>
      </c>
    </row>
    <row r="19" spans="1:20" s="13" customFormat="1" ht="18" customHeight="1">
      <c r="A19" s="37">
        <v>5</v>
      </c>
      <c r="B19" s="37"/>
      <c r="C19" s="37"/>
      <c r="D19" s="37"/>
      <c r="E19" s="37"/>
      <c r="F19" s="37"/>
      <c r="G19" s="37"/>
      <c r="H19" s="37"/>
      <c r="I19" s="38">
        <f>+'ระยะ 3 แพทย์ใหม่ (ศึกษา)'!I19+'ระยะ 3 แพทย์ใหม่ (สาธา)'!I19</f>
        <v>0</v>
      </c>
      <c r="J19" s="38">
        <f>+'ระยะ 3 แพทย์ใหม่ (ศึกษา)'!J19+'ระยะ 3 แพทย์ใหม่ (สาธา)'!J19</f>
        <v>0</v>
      </c>
      <c r="K19" s="38">
        <f>+'ระยะ 3 แพทย์ใหม่ (ศึกษา)'!K19+'ระยะ 3 แพทย์ใหม่ (สาธา)'!K19</f>
        <v>0</v>
      </c>
      <c r="L19" s="38">
        <f>+'ระยะ 3 แพทย์ใหม่ (ศึกษา)'!L19+'ระยะ 3 แพทย์ใหม่ (สาธา)'!L19</f>
        <v>0</v>
      </c>
      <c r="M19" s="38">
        <f>+'ระยะ 3 แพทย์ใหม่ (ศึกษา)'!M19+'ระยะ 3 แพทย์ใหม่ (สาธา)'!M19</f>
        <v>14400000</v>
      </c>
      <c r="N19" s="38">
        <f>+'ระยะ 3 แพทย์ใหม่ (ศึกษา)'!N19+'ระยะ 3 แพทย์ใหม่ (สาธา)'!N19</f>
        <v>18000000</v>
      </c>
      <c r="O19" s="38">
        <f>+'ระยะ 3 แพทย์ใหม่ (ศึกษา)'!O19+'ระยะ 3 แพทย์ใหม่ (สาธา)'!O19</f>
        <v>18000000</v>
      </c>
      <c r="P19" s="38">
        <f>+'ระยะ 3 แพทย์ใหม่ (ศึกษา)'!P19+'ระยะ 3 แพทย์ใหม่ (สาธา)'!P19</f>
        <v>18300000</v>
      </c>
      <c r="Q19" s="38">
        <f>+'ระยะ 3 แพทย์ใหม่ (ศึกษา)'!Q19+'ระยะ 3 แพทย์ใหม่ (สาธา)'!Q19</f>
        <v>18000000</v>
      </c>
      <c r="R19" s="38">
        <f>+'ระยะ 3 แพทย์ใหม่ (ศึกษา)'!R19+'ระยะ 3 แพทย์ใหม่ (สาธา)'!R19</f>
        <v>0</v>
      </c>
      <c r="S19" s="38">
        <f>+'ระยะ 3 แพทย์ใหม่ (ศึกษา)'!S19+'ระยะ 3 แพทย์ใหม่ (สาธา)'!S19</f>
        <v>0</v>
      </c>
      <c r="T19" s="39">
        <f t="shared" si="2"/>
        <v>86700000</v>
      </c>
    </row>
    <row r="20" spans="1:20" s="13" customFormat="1" ht="18" customHeight="1">
      <c r="A20" s="37">
        <v>6</v>
      </c>
      <c r="B20" s="37"/>
      <c r="C20" s="37"/>
      <c r="D20" s="37"/>
      <c r="E20" s="37"/>
      <c r="F20" s="37"/>
      <c r="G20" s="37"/>
      <c r="H20" s="37"/>
      <c r="I20" s="38">
        <f>+'ระยะ 3 แพทย์ใหม่ (ศึกษา)'!I20+'ระยะ 3 แพทย์ใหม่ (สาธา)'!I20</f>
        <v>0</v>
      </c>
      <c r="J20" s="38">
        <f>+'ระยะ 3 แพทย์ใหม่ (ศึกษา)'!J20+'ระยะ 3 แพทย์ใหม่ (สาธา)'!J20</f>
        <v>0</v>
      </c>
      <c r="K20" s="38">
        <f>+'ระยะ 3 แพทย์ใหม่ (ศึกษา)'!K20+'ระยะ 3 แพทย์ใหม่ (สาธา)'!K20</f>
        <v>0</v>
      </c>
      <c r="L20" s="38">
        <f>+'ระยะ 3 แพทย์ใหม่ (ศึกษา)'!L20+'ระยะ 3 แพทย์ใหม่ (สาธา)'!L20</f>
        <v>0</v>
      </c>
      <c r="M20" s="38">
        <f>+'ระยะ 3 แพทย์ใหม่ (ศึกษา)'!M20+'ระยะ 3 แพทย์ใหม่ (สาธา)'!M20</f>
        <v>0</v>
      </c>
      <c r="N20" s="38">
        <f>+'ระยะ 3 แพทย์ใหม่ (ศึกษา)'!N20+'ระยะ 3 แพทย์ใหม่ (สาธา)'!N20</f>
        <v>14400000</v>
      </c>
      <c r="O20" s="38">
        <f>+'ระยะ 3 แพทย์ใหม่ (ศึกษา)'!O20+'ระยะ 3 แพทย์ใหม่ (สาธา)'!O20</f>
        <v>18000000</v>
      </c>
      <c r="P20" s="38">
        <f>+'ระยะ 3 แพทย์ใหม่ (ศึกษา)'!P20+'ระยะ 3 แพทย์ใหม่ (สาธา)'!P20</f>
        <v>18000000</v>
      </c>
      <c r="Q20" s="38">
        <f>+'ระยะ 3 แพทย์ใหม่ (ศึกษา)'!Q20+'ระยะ 3 แพทย์ใหม่ (สาธา)'!Q20</f>
        <v>18300000</v>
      </c>
      <c r="R20" s="38">
        <f>+'ระยะ 3 แพทย์ใหม่ (ศึกษา)'!R20+'ระยะ 3 แพทย์ใหม่ (สาธา)'!R20</f>
        <v>18000000</v>
      </c>
      <c r="S20" s="38">
        <f>+'ระยะ 3 แพทย์ใหม่ (ศึกษา)'!S20+'ระยะ 3 แพทย์ใหม่ (สาธา)'!S20</f>
        <v>0</v>
      </c>
      <c r="T20" s="39">
        <f t="shared" si="2"/>
        <v>86700000</v>
      </c>
    </row>
    <row r="21" spans="1:20" s="13" customFormat="1" ht="18" customHeight="1">
      <c r="A21" s="37">
        <v>7</v>
      </c>
      <c r="B21" s="37"/>
      <c r="C21" s="37"/>
      <c r="D21" s="37"/>
      <c r="E21" s="37"/>
      <c r="F21" s="37"/>
      <c r="G21" s="37"/>
      <c r="H21" s="37"/>
      <c r="I21" s="38">
        <f>+'ระยะ 3 แพทย์ใหม่ (ศึกษา)'!I21+'ระยะ 3 แพทย์ใหม่ (สาธา)'!I21</f>
        <v>0</v>
      </c>
      <c r="J21" s="38">
        <f>+'ระยะ 3 แพทย์ใหม่ (ศึกษา)'!J21+'ระยะ 3 แพทย์ใหม่ (สาธา)'!J21</f>
        <v>0</v>
      </c>
      <c r="K21" s="38">
        <f>+'ระยะ 3 แพทย์ใหม่ (ศึกษา)'!K21+'ระยะ 3 แพทย์ใหม่ (สาธา)'!K21</f>
        <v>0</v>
      </c>
      <c r="L21" s="38">
        <f>+'ระยะ 3 แพทย์ใหม่ (ศึกษา)'!L21+'ระยะ 3 แพทย์ใหม่ (สาธา)'!L21</f>
        <v>0</v>
      </c>
      <c r="M21" s="38">
        <f>+'ระยะ 3 แพทย์ใหม่ (ศึกษา)'!M21+'ระยะ 3 แพทย์ใหม่ (สาธา)'!M21</f>
        <v>0</v>
      </c>
      <c r="N21" s="38">
        <f>+'ระยะ 3 แพทย์ใหม่ (ศึกษา)'!N21+'ระยะ 3 แพทย์ใหม่ (สาธา)'!N21</f>
        <v>0</v>
      </c>
      <c r="O21" s="38">
        <f>+'ระยะ 3 แพทย์ใหม่ (ศึกษา)'!O21+'ระยะ 3 แพทย์ใหม่ (สาธา)'!O21</f>
        <v>9600000</v>
      </c>
      <c r="P21" s="38">
        <f>+'ระยะ 3 แพทย์ใหม่ (ศึกษา)'!P21+'ระยะ 3 แพทย์ใหม่ (สาธา)'!P21</f>
        <v>12000000</v>
      </c>
      <c r="Q21" s="38">
        <f>+'ระยะ 3 แพทย์ใหม่ (ศึกษา)'!Q21+'ระยะ 3 แพทย์ใหม่ (สาธา)'!Q21</f>
        <v>12000000</v>
      </c>
      <c r="R21" s="38">
        <f>+'ระยะ 3 แพทย์ใหม่ (ศึกษา)'!R21+'ระยะ 3 แพทย์ใหม่ (สาธา)'!R21</f>
        <v>12200000</v>
      </c>
      <c r="S21" s="38">
        <f>+'ระยะ 3 แพทย์ใหม่ (ศึกษา)'!S21+'ระยะ 3 แพทย์ใหม่ (สาธา)'!S21</f>
        <v>12000000</v>
      </c>
      <c r="T21" s="39">
        <f t="shared" si="2"/>
        <v>57800000</v>
      </c>
    </row>
    <row r="22" spans="1:20" s="25" customFormat="1" ht="26.25" customHeight="1">
      <c r="A22" s="40" t="s">
        <v>2</v>
      </c>
      <c r="B22" s="40"/>
      <c r="C22" s="40"/>
      <c r="D22" s="40"/>
      <c r="E22" s="40"/>
      <c r="F22" s="40"/>
      <c r="G22" s="40"/>
      <c r="H22" s="40"/>
      <c r="I22" s="41">
        <f aca="true" t="shared" si="3" ref="I22:O22">SUM(I15:I21)</f>
        <v>4800000</v>
      </c>
      <c r="J22" s="41">
        <f t="shared" si="3"/>
        <v>20400000</v>
      </c>
      <c r="K22" s="41">
        <f t="shared" si="3"/>
        <v>38400000</v>
      </c>
      <c r="L22" s="41">
        <f t="shared" si="3"/>
        <v>56500000</v>
      </c>
      <c r="M22" s="41">
        <f t="shared" si="3"/>
        <v>74700000</v>
      </c>
      <c r="N22" s="41">
        <f t="shared" si="3"/>
        <v>86700000</v>
      </c>
      <c r="O22" s="41">
        <f t="shared" si="3"/>
        <v>81900000</v>
      </c>
      <c r="P22" s="41">
        <f>SUM(P15:P21)</f>
        <v>66300000</v>
      </c>
      <c r="Q22" s="41">
        <f>SUM(Q15:Q21)</f>
        <v>48300000</v>
      </c>
      <c r="R22" s="41">
        <f>SUM(R15:R21)</f>
        <v>30200000</v>
      </c>
      <c r="S22" s="41">
        <f>SUM(S15:S21)</f>
        <v>12000000</v>
      </c>
      <c r="T22" s="42">
        <f>SUM(I22:J22)</f>
        <v>25200000</v>
      </c>
    </row>
    <row r="23" ht="10.5" customHeight="1"/>
    <row r="24" spans="1:13" ht="18.7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18">
        <v>100000</v>
      </c>
      <c r="K24" s="7" t="s">
        <v>15</v>
      </c>
      <c r="L24" s="7"/>
      <c r="M24" s="23" t="s">
        <v>6</v>
      </c>
    </row>
    <row r="25" spans="1:13" ht="18.75">
      <c r="A25" s="7" t="s">
        <v>4</v>
      </c>
      <c r="B25" s="7"/>
      <c r="C25" s="7"/>
      <c r="D25" s="7"/>
      <c r="E25" s="7"/>
      <c r="F25" s="7"/>
      <c r="G25" s="7"/>
      <c r="H25" s="7"/>
      <c r="I25" s="7"/>
      <c r="J25" s="19">
        <v>300000</v>
      </c>
      <c r="K25" s="7" t="s">
        <v>7</v>
      </c>
      <c r="L25" s="7"/>
      <c r="M25" s="23" t="s">
        <v>8</v>
      </c>
    </row>
    <row r="26" spans="1:13" ht="18.75">
      <c r="A26" s="7" t="s">
        <v>4</v>
      </c>
      <c r="B26" s="7"/>
      <c r="C26" s="7"/>
      <c r="D26" s="7"/>
      <c r="E26" s="7"/>
      <c r="F26" s="7"/>
      <c r="G26" s="7"/>
      <c r="H26" s="7"/>
      <c r="I26" s="7"/>
      <c r="J26" s="19">
        <v>200000</v>
      </c>
      <c r="K26" s="7" t="s">
        <v>16</v>
      </c>
      <c r="L26" s="7"/>
      <c r="M26" s="23" t="s">
        <v>10</v>
      </c>
    </row>
  </sheetData>
  <sheetProtection/>
  <mergeCells count="1">
    <mergeCell ref="A1:T1"/>
  </mergeCells>
  <printOptions horizontalCentered="1"/>
  <pageMargins left="0.15748031496062992" right="0.1968503937007874" top="0.6692913385826772" bottom="0.2755905511811024" header="0.15748031496062992" footer="0.1968503937007874"/>
  <pageSetup horizontalDpi="600" verticalDpi="600" orientation="landscape" paperSize="9" scale="68" r:id="rId1"/>
  <headerFooter alignWithMargins="0">
    <oddHeader>&amp;R&amp;"TH Chakra Petch,Bold"&amp;16เอกสารแนบหมายเลข 3.3</oddHeader>
    <oddFooter>&amp;R&amp;"TH K2D July8,Regular"F-QP-PN-01-002
แก้ไขครั้งที่ 01 วันที่บังคับใช้ 1 กุมภาพันธ์ 2556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B26"/>
  <sheetViews>
    <sheetView view="pageBreakPreview" zoomScale="60" zoomScalePageLayoutView="0" workbookViewId="0" topLeftCell="A1">
      <selection activeCell="W17" sqref="W17"/>
    </sheetView>
  </sheetViews>
  <sheetFormatPr defaultColWidth="9.33203125" defaultRowHeight="21"/>
  <cols>
    <col min="1" max="14" width="12.5" style="3" customWidth="1"/>
    <col min="15" max="19" width="12.16015625" style="3" customWidth="1"/>
    <col min="20" max="20" width="14" style="3" bestFit="1" customWidth="1"/>
    <col min="21" max="24" width="12.5" style="3" customWidth="1"/>
    <col min="25" max="27" width="11.83203125" style="3" customWidth="1"/>
    <col min="28" max="28" width="16" style="4" customWidth="1"/>
    <col min="29" max="29" width="9.66015625" style="3" customWidth="1"/>
    <col min="30" max="16384" width="9.33203125" style="3" customWidth="1"/>
  </cols>
  <sheetData>
    <row r="1" spans="1:28" ht="33.75" customHeight="1">
      <c r="A1" s="115" t="s">
        <v>11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"/>
      <c r="V1" s="1"/>
      <c r="W1" s="1"/>
      <c r="X1" s="1"/>
      <c r="Y1" s="1"/>
      <c r="Z1" s="1"/>
      <c r="AA1" s="1"/>
      <c r="AB1" s="2"/>
    </row>
    <row r="2" spans="1:11" ht="21">
      <c r="A2" s="3" t="s">
        <v>0</v>
      </c>
      <c r="I2" s="5"/>
      <c r="J2" s="5"/>
      <c r="K2" s="6"/>
    </row>
    <row r="3" spans="1:20" s="22" customFormat="1" ht="27.75" customHeight="1">
      <c r="A3" s="26" t="s">
        <v>1</v>
      </c>
      <c r="B3" s="27">
        <v>2549</v>
      </c>
      <c r="C3" s="27">
        <v>2550</v>
      </c>
      <c r="D3" s="27">
        <v>2551</v>
      </c>
      <c r="E3" s="27">
        <v>2552</v>
      </c>
      <c r="F3" s="28">
        <v>2553</v>
      </c>
      <c r="G3" s="28">
        <v>2554</v>
      </c>
      <c r="H3" s="28">
        <v>2555</v>
      </c>
      <c r="I3" s="29">
        <v>2556</v>
      </c>
      <c r="J3" s="29">
        <v>2557</v>
      </c>
      <c r="K3" s="29">
        <v>2558</v>
      </c>
      <c r="L3" s="29">
        <v>2559</v>
      </c>
      <c r="M3" s="29">
        <v>2560</v>
      </c>
      <c r="N3" s="29">
        <v>2561</v>
      </c>
      <c r="O3" s="29">
        <v>2562</v>
      </c>
      <c r="P3" s="29">
        <v>2563</v>
      </c>
      <c r="Q3" s="29">
        <v>2564</v>
      </c>
      <c r="R3" s="29">
        <v>2565</v>
      </c>
      <c r="S3" s="29">
        <v>2566</v>
      </c>
      <c r="T3" s="30" t="s">
        <v>2</v>
      </c>
    </row>
    <row r="4" spans="1:28" ht="18.75">
      <c r="A4" s="31">
        <v>1</v>
      </c>
      <c r="B4" s="113"/>
      <c r="C4" s="113"/>
      <c r="D4" s="113"/>
      <c r="E4" s="113"/>
      <c r="F4" s="113"/>
      <c r="G4" s="113"/>
      <c r="H4" s="113"/>
      <c r="I4" s="108">
        <v>0</v>
      </c>
      <c r="J4" s="108">
        <v>0</v>
      </c>
      <c r="K4" s="108">
        <v>0</v>
      </c>
      <c r="L4" s="108">
        <v>0</v>
      </c>
      <c r="M4" s="108">
        <v>0</v>
      </c>
      <c r="N4" s="108"/>
      <c r="O4" s="108"/>
      <c r="P4" s="108"/>
      <c r="Q4" s="108"/>
      <c r="R4" s="108"/>
      <c r="S4" s="108"/>
      <c r="T4" s="30">
        <f>SUM(I4:S4)</f>
        <v>0</v>
      </c>
      <c r="AB4" s="3"/>
    </row>
    <row r="5" spans="1:28" ht="18.75">
      <c r="A5" s="31">
        <v>2</v>
      </c>
      <c r="B5" s="113"/>
      <c r="C5" s="113"/>
      <c r="D5" s="113"/>
      <c r="E5" s="113"/>
      <c r="F5" s="113"/>
      <c r="G5" s="113"/>
      <c r="H5" s="113"/>
      <c r="I5" s="108"/>
      <c r="J5" s="108">
        <v>0</v>
      </c>
      <c r="K5" s="108">
        <v>0</v>
      </c>
      <c r="L5" s="108">
        <v>0</v>
      </c>
      <c r="M5" s="108">
        <f>+L4</f>
        <v>0</v>
      </c>
      <c r="N5" s="108">
        <f>+M4</f>
        <v>0</v>
      </c>
      <c r="O5" s="108"/>
      <c r="P5" s="108"/>
      <c r="Q5" s="108"/>
      <c r="R5" s="108"/>
      <c r="S5" s="108"/>
      <c r="T5" s="30">
        <f aca="true" t="shared" si="0" ref="T5:T10">SUM(I5:S5)</f>
        <v>0</v>
      </c>
      <c r="AB5" s="3"/>
    </row>
    <row r="6" spans="1:28" ht="18.75">
      <c r="A6" s="31">
        <v>3</v>
      </c>
      <c r="B6" s="113"/>
      <c r="C6" s="113"/>
      <c r="D6" s="113"/>
      <c r="E6" s="113"/>
      <c r="F6" s="113"/>
      <c r="G6" s="113"/>
      <c r="H6" s="113"/>
      <c r="I6" s="108"/>
      <c r="J6" s="108"/>
      <c r="K6" s="108">
        <v>0</v>
      </c>
      <c r="L6" s="108">
        <v>0</v>
      </c>
      <c r="M6" s="108">
        <v>0</v>
      </c>
      <c r="N6" s="108">
        <v>0</v>
      </c>
      <c r="O6" s="108">
        <f>+N5</f>
        <v>0</v>
      </c>
      <c r="P6" s="108"/>
      <c r="Q6" s="108"/>
      <c r="R6" s="108"/>
      <c r="S6" s="108"/>
      <c r="T6" s="30">
        <f t="shared" si="0"/>
        <v>0</v>
      </c>
      <c r="AB6" s="3"/>
    </row>
    <row r="7" spans="1:28" ht="18.75">
      <c r="A7" s="31">
        <v>4</v>
      </c>
      <c r="B7" s="113"/>
      <c r="C7" s="113"/>
      <c r="D7" s="113"/>
      <c r="E7" s="113"/>
      <c r="F7" s="113"/>
      <c r="G7" s="113"/>
      <c r="H7" s="113"/>
      <c r="I7" s="108"/>
      <c r="J7" s="108"/>
      <c r="K7" s="108"/>
      <c r="L7" s="108">
        <v>0</v>
      </c>
      <c r="M7" s="108">
        <v>0</v>
      </c>
      <c r="N7" s="108">
        <v>0</v>
      </c>
      <c r="O7" s="108">
        <v>0</v>
      </c>
      <c r="P7" s="108">
        <f>+O6</f>
        <v>0</v>
      </c>
      <c r="Q7" s="108"/>
      <c r="R7" s="108"/>
      <c r="S7" s="108"/>
      <c r="T7" s="30">
        <f t="shared" si="0"/>
        <v>0</v>
      </c>
      <c r="AB7" s="3"/>
    </row>
    <row r="8" spans="1:28" ht="18.75">
      <c r="A8" s="31">
        <v>5</v>
      </c>
      <c r="B8" s="113"/>
      <c r="C8" s="113"/>
      <c r="D8" s="113"/>
      <c r="E8" s="113"/>
      <c r="F8" s="113"/>
      <c r="G8" s="113"/>
      <c r="H8" s="113"/>
      <c r="I8" s="108"/>
      <c r="J8" s="108"/>
      <c r="K8" s="108"/>
      <c r="L8" s="108"/>
      <c r="M8" s="108">
        <v>0</v>
      </c>
      <c r="N8" s="108">
        <v>0</v>
      </c>
      <c r="O8" s="108">
        <v>0</v>
      </c>
      <c r="P8" s="108">
        <v>0</v>
      </c>
      <c r="Q8" s="108">
        <f>+P7</f>
        <v>0</v>
      </c>
      <c r="R8" s="108"/>
      <c r="S8" s="108"/>
      <c r="T8" s="30">
        <f t="shared" si="0"/>
        <v>0</v>
      </c>
      <c r="AB8" s="3"/>
    </row>
    <row r="9" spans="1:28" ht="18.75">
      <c r="A9" s="31">
        <v>6</v>
      </c>
      <c r="B9" s="113"/>
      <c r="C9" s="113"/>
      <c r="D9" s="113"/>
      <c r="E9" s="113"/>
      <c r="F9" s="113"/>
      <c r="G9" s="113"/>
      <c r="H9" s="113"/>
      <c r="I9" s="108"/>
      <c r="J9" s="108"/>
      <c r="K9" s="108"/>
      <c r="L9" s="108"/>
      <c r="M9" s="108"/>
      <c r="N9" s="108"/>
      <c r="O9" s="108">
        <v>0</v>
      </c>
      <c r="P9" s="108">
        <v>0</v>
      </c>
      <c r="Q9" s="108">
        <v>0</v>
      </c>
      <c r="R9" s="108">
        <f>+Q8</f>
        <v>0</v>
      </c>
      <c r="S9" s="108"/>
      <c r="T9" s="30">
        <f t="shared" si="0"/>
        <v>0</v>
      </c>
      <c r="AB9" s="3"/>
    </row>
    <row r="10" spans="1:28" ht="18.75">
      <c r="A10" s="31">
        <v>7</v>
      </c>
      <c r="B10" s="113"/>
      <c r="C10" s="113"/>
      <c r="D10" s="113"/>
      <c r="E10" s="113"/>
      <c r="F10" s="113"/>
      <c r="G10" s="113"/>
      <c r="H10" s="113"/>
      <c r="I10" s="108"/>
      <c r="J10" s="108"/>
      <c r="K10" s="108"/>
      <c r="L10" s="108"/>
      <c r="M10" s="108"/>
      <c r="N10" s="108"/>
      <c r="O10" s="108"/>
      <c r="P10" s="108">
        <v>0</v>
      </c>
      <c r="Q10" s="108">
        <v>0</v>
      </c>
      <c r="R10" s="108">
        <v>0</v>
      </c>
      <c r="S10" s="108">
        <v>0</v>
      </c>
      <c r="T10" s="30">
        <f t="shared" si="0"/>
        <v>0</v>
      </c>
      <c r="AB10" s="3"/>
    </row>
    <row r="11" spans="1:20" s="7" customFormat="1" ht="26.25" customHeight="1">
      <c r="A11" s="34" t="s">
        <v>2</v>
      </c>
      <c r="B11" s="34"/>
      <c r="C11" s="34"/>
      <c r="D11" s="34"/>
      <c r="E11" s="34"/>
      <c r="F11" s="34"/>
      <c r="G11" s="34"/>
      <c r="H11" s="34"/>
      <c r="I11" s="30">
        <f aca="true" t="shared" si="1" ref="I11:O11">SUM(I4:I10)</f>
        <v>0</v>
      </c>
      <c r="J11" s="30">
        <f t="shared" si="1"/>
        <v>0</v>
      </c>
      <c r="K11" s="30">
        <f t="shared" si="1"/>
        <v>0</v>
      </c>
      <c r="L11" s="30">
        <f t="shared" si="1"/>
        <v>0</v>
      </c>
      <c r="M11" s="30">
        <f t="shared" si="1"/>
        <v>0</v>
      </c>
      <c r="N11" s="30">
        <f t="shared" si="1"/>
        <v>0</v>
      </c>
      <c r="O11" s="30">
        <f t="shared" si="1"/>
        <v>0</v>
      </c>
      <c r="P11" s="30">
        <f>SUM(P4:P10)</f>
        <v>0</v>
      </c>
      <c r="Q11" s="30">
        <f>SUM(Q4:Q10)</f>
        <v>0</v>
      </c>
      <c r="R11" s="30">
        <f>SUM(R4:R10)</f>
        <v>0</v>
      </c>
      <c r="S11" s="30">
        <f>SUM(S4:S10)</f>
        <v>0</v>
      </c>
      <c r="T11" s="35">
        <f>SUM(I11:J11)</f>
        <v>0</v>
      </c>
    </row>
    <row r="12" spans="1:20" s="7" customFormat="1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1:28" ht="10.5" customHeight="1">
      <c r="K13" s="12"/>
      <c r="L13" s="12"/>
      <c r="M13" s="12"/>
      <c r="N13" s="12"/>
      <c r="O13" s="12"/>
      <c r="P13" s="12"/>
      <c r="Q13" s="12"/>
      <c r="R13" s="12"/>
      <c r="S13" s="12"/>
      <c r="T13" s="4"/>
      <c r="AB13" s="3"/>
    </row>
    <row r="14" spans="1:28" ht="18.75">
      <c r="A14" s="34" t="s">
        <v>1</v>
      </c>
      <c r="B14" s="27">
        <v>2549</v>
      </c>
      <c r="C14" s="27">
        <v>2550</v>
      </c>
      <c r="D14" s="27">
        <v>2551</v>
      </c>
      <c r="E14" s="27">
        <v>2552</v>
      </c>
      <c r="F14" s="28">
        <v>2553</v>
      </c>
      <c r="G14" s="28">
        <v>2554</v>
      </c>
      <c r="H14" s="28">
        <v>2555</v>
      </c>
      <c r="I14" s="26">
        <v>2556</v>
      </c>
      <c r="J14" s="26">
        <v>2557</v>
      </c>
      <c r="K14" s="26">
        <v>2558</v>
      </c>
      <c r="L14" s="26">
        <v>2559</v>
      </c>
      <c r="M14" s="26">
        <v>2560</v>
      </c>
      <c r="N14" s="26">
        <v>2561</v>
      </c>
      <c r="O14" s="26">
        <v>2562</v>
      </c>
      <c r="P14" s="26">
        <v>2563</v>
      </c>
      <c r="Q14" s="26">
        <v>2564</v>
      </c>
      <c r="R14" s="26">
        <v>2565</v>
      </c>
      <c r="S14" s="26">
        <v>2566</v>
      </c>
      <c r="T14" s="36" t="s">
        <v>2</v>
      </c>
      <c r="AB14" s="3"/>
    </row>
    <row r="15" spans="1:20" s="13" customFormat="1" ht="18" customHeight="1">
      <c r="A15" s="37">
        <v>1</v>
      </c>
      <c r="B15" s="37"/>
      <c r="C15" s="37"/>
      <c r="D15" s="37"/>
      <c r="E15" s="37"/>
      <c r="F15" s="37"/>
      <c r="G15" s="37"/>
      <c r="H15" s="37"/>
      <c r="I15" s="38">
        <f>+I4*J24</f>
        <v>0</v>
      </c>
      <c r="J15" s="38">
        <f>J4*T24</f>
        <v>0</v>
      </c>
      <c r="K15" s="38">
        <f>K4*U24</f>
        <v>0</v>
      </c>
      <c r="L15" s="38">
        <f>L4*J24</f>
        <v>0</v>
      </c>
      <c r="M15" s="38">
        <f>M4*J24</f>
        <v>0</v>
      </c>
      <c r="N15" s="38"/>
      <c r="O15" s="38"/>
      <c r="P15" s="38"/>
      <c r="Q15" s="38"/>
      <c r="R15" s="38"/>
      <c r="S15" s="38"/>
      <c r="T15" s="39">
        <f aca="true" t="shared" si="2" ref="T15:T21">SUM(I15:S15)</f>
        <v>0</v>
      </c>
    </row>
    <row r="16" spans="1:20" s="13" customFormat="1" ht="18" customHeight="1">
      <c r="A16" s="37">
        <v>2</v>
      </c>
      <c r="B16" s="37"/>
      <c r="C16" s="37"/>
      <c r="D16" s="37"/>
      <c r="E16" s="37"/>
      <c r="F16" s="37"/>
      <c r="G16" s="37"/>
      <c r="H16" s="37"/>
      <c r="I16" s="38"/>
      <c r="J16" s="38">
        <f>J5*$J$25</f>
        <v>0</v>
      </c>
      <c r="K16" s="38">
        <f>K5*$J$25</f>
        <v>0</v>
      </c>
      <c r="L16" s="38">
        <f>L5*$J$25</f>
        <v>0</v>
      </c>
      <c r="M16" s="38">
        <f>M5*$J$25</f>
        <v>0</v>
      </c>
      <c r="N16" s="38">
        <f>N5*$J$25</f>
        <v>0</v>
      </c>
      <c r="O16" s="38"/>
      <c r="P16" s="38"/>
      <c r="Q16" s="38"/>
      <c r="R16" s="38"/>
      <c r="S16" s="38"/>
      <c r="T16" s="39">
        <f t="shared" si="2"/>
        <v>0</v>
      </c>
    </row>
    <row r="17" spans="1:20" s="13" customFormat="1" ht="18" customHeight="1">
      <c r="A17" s="37">
        <v>3</v>
      </c>
      <c r="B17" s="37"/>
      <c r="C17" s="37"/>
      <c r="D17" s="37"/>
      <c r="E17" s="37"/>
      <c r="F17" s="37"/>
      <c r="G17" s="37"/>
      <c r="H17" s="37"/>
      <c r="I17" s="38"/>
      <c r="J17" s="38"/>
      <c r="K17" s="38">
        <f>K6*$J$25</f>
        <v>0</v>
      </c>
      <c r="L17" s="38">
        <f>L6*$J$25</f>
        <v>0</v>
      </c>
      <c r="M17" s="38">
        <f>M6*$J$25</f>
        <v>0</v>
      </c>
      <c r="N17" s="38">
        <f>N6*$J$25</f>
        <v>0</v>
      </c>
      <c r="O17" s="38">
        <f>O6*$J$25</f>
        <v>0</v>
      </c>
      <c r="P17" s="38"/>
      <c r="Q17" s="38"/>
      <c r="R17" s="38"/>
      <c r="S17" s="38"/>
      <c r="T17" s="39">
        <f t="shared" si="2"/>
        <v>0</v>
      </c>
    </row>
    <row r="18" spans="1:20" s="13" customFormat="1" ht="18" customHeight="1">
      <c r="A18" s="37">
        <v>4</v>
      </c>
      <c r="B18" s="37"/>
      <c r="C18" s="37"/>
      <c r="D18" s="37"/>
      <c r="E18" s="37"/>
      <c r="F18" s="37"/>
      <c r="G18" s="37"/>
      <c r="H18" s="37"/>
      <c r="I18" s="38"/>
      <c r="J18" s="38"/>
      <c r="K18" s="38"/>
      <c r="L18" s="38">
        <f>L7*$J$25</f>
        <v>0</v>
      </c>
      <c r="M18" s="38">
        <f>M7*$J$25</f>
        <v>0</v>
      </c>
      <c r="N18" s="38">
        <f>N7*$J$25</f>
        <v>0</v>
      </c>
      <c r="O18" s="38">
        <f>O7*$J$25</f>
        <v>0</v>
      </c>
      <c r="P18" s="38">
        <f>P7*$J$25</f>
        <v>0</v>
      </c>
      <c r="Q18" s="38"/>
      <c r="R18" s="38"/>
      <c r="S18" s="38"/>
      <c r="T18" s="39">
        <f t="shared" si="2"/>
        <v>0</v>
      </c>
    </row>
    <row r="19" spans="1:20" s="13" customFormat="1" ht="18" customHeight="1">
      <c r="A19" s="37">
        <v>5</v>
      </c>
      <c r="B19" s="37"/>
      <c r="C19" s="37"/>
      <c r="D19" s="37"/>
      <c r="E19" s="37"/>
      <c r="F19" s="37"/>
      <c r="G19" s="37"/>
      <c r="H19" s="37"/>
      <c r="I19" s="38"/>
      <c r="J19" s="38"/>
      <c r="K19" s="38"/>
      <c r="L19" s="38"/>
      <c r="M19" s="38">
        <f>M8*$J$25</f>
        <v>0</v>
      </c>
      <c r="N19" s="38">
        <f>N8*$J$25</f>
        <v>0</v>
      </c>
      <c r="O19" s="38">
        <f>O8*$J$25</f>
        <v>0</v>
      </c>
      <c r="P19" s="38">
        <f>P8*$J$25</f>
        <v>0</v>
      </c>
      <c r="Q19" s="38">
        <f>Q8*$J$25</f>
        <v>0</v>
      </c>
      <c r="R19" s="38"/>
      <c r="S19" s="38"/>
      <c r="T19" s="39">
        <f t="shared" si="2"/>
        <v>0</v>
      </c>
    </row>
    <row r="20" spans="1:20" s="13" customFormat="1" ht="18" customHeight="1">
      <c r="A20" s="37">
        <v>6</v>
      </c>
      <c r="B20" s="37"/>
      <c r="C20" s="37"/>
      <c r="D20" s="37"/>
      <c r="E20" s="37"/>
      <c r="F20" s="37"/>
      <c r="G20" s="37"/>
      <c r="H20" s="37"/>
      <c r="I20" s="44"/>
      <c r="J20" s="38"/>
      <c r="K20" s="38"/>
      <c r="L20" s="38"/>
      <c r="M20" s="38"/>
      <c r="N20" s="38">
        <f>N9*$J$25</f>
        <v>0</v>
      </c>
      <c r="O20" s="38">
        <f>O9*$J$25</f>
        <v>0</v>
      </c>
      <c r="P20" s="38">
        <f>P9*$J$25</f>
        <v>0</v>
      </c>
      <c r="Q20" s="38">
        <f>Q9*$J$25</f>
        <v>0</v>
      </c>
      <c r="R20" s="38">
        <f>R9*$J$25</f>
        <v>0</v>
      </c>
      <c r="S20" s="38"/>
      <c r="T20" s="39">
        <f t="shared" si="2"/>
        <v>0</v>
      </c>
    </row>
    <row r="21" spans="1:20" s="13" customFormat="1" ht="18" customHeight="1">
      <c r="A21" s="37">
        <v>7</v>
      </c>
      <c r="B21" s="37"/>
      <c r="C21" s="37"/>
      <c r="D21" s="37"/>
      <c r="E21" s="37"/>
      <c r="F21" s="37"/>
      <c r="G21" s="37"/>
      <c r="H21" s="37"/>
      <c r="I21" s="44"/>
      <c r="J21" s="44"/>
      <c r="K21" s="38"/>
      <c r="L21" s="38"/>
      <c r="M21" s="38"/>
      <c r="N21" s="38"/>
      <c r="O21" s="38"/>
      <c r="P21" s="38">
        <f>SUM(P10*$J$26)</f>
        <v>0</v>
      </c>
      <c r="Q21" s="38">
        <f>SUM(Q10*$J$26)</f>
        <v>0</v>
      </c>
      <c r="R21" s="38">
        <f>SUM(R10*$J$26)</f>
        <v>0</v>
      </c>
      <c r="S21" s="38">
        <f>SUM(S10*$J$26)</f>
        <v>0</v>
      </c>
      <c r="T21" s="39">
        <f t="shared" si="2"/>
        <v>0</v>
      </c>
    </row>
    <row r="22" spans="1:20" s="25" customFormat="1" ht="26.25" customHeight="1">
      <c r="A22" s="40" t="s">
        <v>2</v>
      </c>
      <c r="B22" s="40"/>
      <c r="C22" s="40"/>
      <c r="D22" s="40"/>
      <c r="E22" s="40"/>
      <c r="F22" s="40"/>
      <c r="G22" s="40"/>
      <c r="H22" s="40"/>
      <c r="I22" s="41">
        <f aca="true" t="shared" si="3" ref="I22:O22">SUM(I15:I21)</f>
        <v>0</v>
      </c>
      <c r="J22" s="41">
        <f t="shared" si="3"/>
        <v>0</v>
      </c>
      <c r="K22" s="41">
        <f t="shared" si="3"/>
        <v>0</v>
      </c>
      <c r="L22" s="41">
        <f t="shared" si="3"/>
        <v>0</v>
      </c>
      <c r="M22" s="41">
        <f t="shared" si="3"/>
        <v>0</v>
      </c>
      <c r="N22" s="41">
        <f t="shared" si="3"/>
        <v>0</v>
      </c>
      <c r="O22" s="41">
        <f t="shared" si="3"/>
        <v>0</v>
      </c>
      <c r="P22" s="41">
        <f>SUM(P15:P21)</f>
        <v>0</v>
      </c>
      <c r="Q22" s="41">
        <f>SUM(Q15:Q21)</f>
        <v>0</v>
      </c>
      <c r="R22" s="41">
        <f>SUM(R15:R21)</f>
        <v>0</v>
      </c>
      <c r="S22" s="41">
        <f>SUM(S15:S21)</f>
        <v>0</v>
      </c>
      <c r="T22" s="42">
        <f>SUM(I22:J22)</f>
        <v>0</v>
      </c>
    </row>
    <row r="23" ht="10.5" customHeight="1"/>
    <row r="24" spans="1:13" ht="18.7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18">
        <v>100000</v>
      </c>
      <c r="K24" s="7" t="s">
        <v>15</v>
      </c>
      <c r="L24" s="7"/>
      <c r="M24" s="23" t="s">
        <v>6</v>
      </c>
    </row>
    <row r="25" spans="1:13" ht="18.75">
      <c r="A25" s="7" t="s">
        <v>4</v>
      </c>
      <c r="B25" s="7"/>
      <c r="C25" s="7"/>
      <c r="D25" s="7"/>
      <c r="E25" s="7"/>
      <c r="F25" s="7"/>
      <c r="G25" s="7"/>
      <c r="H25" s="7"/>
      <c r="I25" s="7"/>
      <c r="J25" s="19">
        <v>300000</v>
      </c>
      <c r="K25" s="7" t="s">
        <v>7</v>
      </c>
      <c r="L25" s="7"/>
      <c r="M25" s="23" t="s">
        <v>8</v>
      </c>
    </row>
    <row r="26" spans="1:13" ht="18.75">
      <c r="A26" s="7" t="s">
        <v>4</v>
      </c>
      <c r="B26" s="7"/>
      <c r="C26" s="7"/>
      <c r="D26" s="7"/>
      <c r="E26" s="7"/>
      <c r="F26" s="7"/>
      <c r="G26" s="7"/>
      <c r="H26" s="7"/>
      <c r="I26" s="7"/>
      <c r="J26" s="19">
        <v>200000</v>
      </c>
      <c r="K26" s="7" t="s">
        <v>16</v>
      </c>
      <c r="L26" s="7"/>
      <c r="M26" s="23" t="s">
        <v>10</v>
      </c>
    </row>
  </sheetData>
  <sheetProtection/>
  <mergeCells count="1">
    <mergeCell ref="A1:T1"/>
  </mergeCells>
  <printOptions horizontalCentered="1"/>
  <pageMargins left="0.15748031496062992" right="0.1968503937007874" top="0.6692913385826772" bottom="0.2755905511811024" header="0.15748031496062992" footer="0.1968503937007874"/>
  <pageSetup horizontalDpi="600" verticalDpi="600" orientation="landscape" paperSize="9" scale="68" r:id="rId1"/>
  <headerFooter alignWithMargins="0">
    <oddHeader>&amp;R&amp;"TH Chakra Petch,Bold"&amp;16เอกสารแนบหมายเลข 3.3</oddHeader>
    <oddFooter>&amp;R&amp;"TH K2D July8,Regular"F-QP-PN-01-002
แก้ไขครั้งที่ 01 วันที่บังคับใช้ 1 กุมภาพันธ์ 2556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AB26"/>
  <sheetViews>
    <sheetView view="pageBreakPreview" zoomScale="80" zoomScaleSheetLayoutView="80" zoomScalePageLayoutView="0" workbookViewId="0" topLeftCell="L1">
      <selection activeCell="A1" sqref="A1:T1"/>
    </sheetView>
  </sheetViews>
  <sheetFormatPr defaultColWidth="9.33203125" defaultRowHeight="21"/>
  <cols>
    <col min="1" max="14" width="12.5" style="3" customWidth="1"/>
    <col min="15" max="17" width="13.5" style="3" customWidth="1"/>
    <col min="18" max="19" width="12.16015625" style="3" customWidth="1"/>
    <col min="20" max="20" width="14" style="3" bestFit="1" customWidth="1"/>
    <col min="21" max="24" width="12.5" style="3" customWidth="1"/>
    <col min="25" max="27" width="11.83203125" style="3" customWidth="1"/>
    <col min="28" max="28" width="16" style="4" customWidth="1"/>
    <col min="29" max="29" width="9.66015625" style="3" customWidth="1"/>
    <col min="30" max="16384" width="9.33203125" style="3" customWidth="1"/>
  </cols>
  <sheetData>
    <row r="1" spans="1:28" ht="33.75" customHeight="1">
      <c r="A1" s="115" t="s">
        <v>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"/>
      <c r="V1" s="1"/>
      <c r="W1" s="1"/>
      <c r="X1" s="1"/>
      <c r="Y1" s="1"/>
      <c r="Z1" s="1"/>
      <c r="AA1" s="1"/>
      <c r="AB1" s="2"/>
    </row>
    <row r="2" spans="1:11" ht="21">
      <c r="A2" s="3" t="s">
        <v>0</v>
      </c>
      <c r="I2" s="5"/>
      <c r="J2" s="5"/>
      <c r="K2" s="6"/>
    </row>
    <row r="3" spans="1:20" s="22" customFormat="1" ht="27.75" customHeight="1">
      <c r="A3" s="26" t="s">
        <v>1</v>
      </c>
      <c r="B3" s="27">
        <v>2549</v>
      </c>
      <c r="C3" s="27">
        <v>2550</v>
      </c>
      <c r="D3" s="27">
        <v>2551</v>
      </c>
      <c r="E3" s="27">
        <v>2552</v>
      </c>
      <c r="F3" s="28">
        <v>2553</v>
      </c>
      <c r="G3" s="28">
        <v>2554</v>
      </c>
      <c r="H3" s="28">
        <v>2555</v>
      </c>
      <c r="I3" s="29">
        <v>2556</v>
      </c>
      <c r="J3" s="29">
        <v>2557</v>
      </c>
      <c r="K3" s="29">
        <v>2558</v>
      </c>
      <c r="L3" s="29">
        <v>2559</v>
      </c>
      <c r="M3" s="29">
        <v>2560</v>
      </c>
      <c r="N3" s="26">
        <v>2561</v>
      </c>
      <c r="O3" s="26">
        <v>2562</v>
      </c>
      <c r="P3" s="26">
        <v>2563</v>
      </c>
      <c r="Q3" s="26">
        <v>2564</v>
      </c>
      <c r="R3" s="26">
        <v>2565</v>
      </c>
      <c r="S3" s="26">
        <v>2566</v>
      </c>
      <c r="T3" s="30" t="s">
        <v>2</v>
      </c>
    </row>
    <row r="4" spans="1:28" ht="18.75">
      <c r="A4" s="31">
        <v>1</v>
      </c>
      <c r="B4" s="31"/>
      <c r="C4" s="31"/>
      <c r="D4" s="31"/>
      <c r="E4" s="31"/>
      <c r="F4" s="31"/>
      <c r="G4" s="31"/>
      <c r="H4" s="31"/>
      <c r="I4" s="32">
        <v>48</v>
      </c>
      <c r="J4" s="32">
        <v>60</v>
      </c>
      <c r="K4" s="32">
        <v>60</v>
      </c>
      <c r="L4" s="32">
        <v>61</v>
      </c>
      <c r="M4" s="32">
        <v>60</v>
      </c>
      <c r="N4" s="32"/>
      <c r="O4" s="32"/>
      <c r="P4" s="32"/>
      <c r="Q4" s="32"/>
      <c r="R4" s="32"/>
      <c r="S4" s="32"/>
      <c r="T4" s="30">
        <f>SUM(I4:S4)</f>
        <v>289</v>
      </c>
      <c r="AB4" s="3"/>
    </row>
    <row r="5" spans="1:28" ht="18.75">
      <c r="A5" s="31">
        <v>2</v>
      </c>
      <c r="B5" s="31"/>
      <c r="C5" s="31"/>
      <c r="D5" s="31"/>
      <c r="E5" s="31"/>
      <c r="F5" s="31"/>
      <c r="G5" s="31"/>
      <c r="H5" s="31"/>
      <c r="I5" s="32"/>
      <c r="J5" s="32">
        <v>48</v>
      </c>
      <c r="K5" s="32">
        <v>60</v>
      </c>
      <c r="L5" s="32">
        <v>60</v>
      </c>
      <c r="M5" s="32">
        <f>+L4</f>
        <v>61</v>
      </c>
      <c r="N5" s="32">
        <f>+M4</f>
        <v>60</v>
      </c>
      <c r="O5" s="32"/>
      <c r="P5" s="32"/>
      <c r="Q5" s="32"/>
      <c r="R5" s="32"/>
      <c r="S5" s="32"/>
      <c r="T5" s="30">
        <f aca="true" t="shared" si="0" ref="T5:T10">SUM(I5:S5)</f>
        <v>289</v>
      </c>
      <c r="AB5" s="3"/>
    </row>
    <row r="6" spans="1:28" ht="18.75">
      <c r="A6" s="31">
        <v>3</v>
      </c>
      <c r="B6" s="31"/>
      <c r="C6" s="31"/>
      <c r="D6" s="31"/>
      <c r="E6" s="31"/>
      <c r="F6" s="31"/>
      <c r="G6" s="31"/>
      <c r="H6" s="31"/>
      <c r="I6" s="32"/>
      <c r="J6" s="32"/>
      <c r="K6" s="32">
        <v>48</v>
      </c>
      <c r="L6" s="32">
        <v>60</v>
      </c>
      <c r="M6" s="32">
        <v>60</v>
      </c>
      <c r="N6" s="32">
        <f>+M5</f>
        <v>61</v>
      </c>
      <c r="O6" s="32">
        <f>+N5</f>
        <v>60</v>
      </c>
      <c r="P6" s="32"/>
      <c r="Q6" s="32"/>
      <c r="R6" s="32"/>
      <c r="S6" s="32"/>
      <c r="T6" s="30">
        <f t="shared" si="0"/>
        <v>289</v>
      </c>
      <c r="AB6" s="3"/>
    </row>
    <row r="7" spans="1:28" ht="18.75">
      <c r="A7" s="31">
        <v>4</v>
      </c>
      <c r="B7" s="31"/>
      <c r="C7" s="31"/>
      <c r="D7" s="31"/>
      <c r="E7" s="31"/>
      <c r="F7" s="31"/>
      <c r="G7" s="31"/>
      <c r="H7" s="31"/>
      <c r="I7" s="32"/>
      <c r="J7" s="32"/>
      <c r="K7" s="32"/>
      <c r="L7" s="32">
        <v>48</v>
      </c>
      <c r="M7" s="32">
        <v>60</v>
      </c>
      <c r="N7" s="32">
        <v>60</v>
      </c>
      <c r="O7" s="32">
        <f>+N6</f>
        <v>61</v>
      </c>
      <c r="P7" s="32">
        <f>+O6</f>
        <v>60</v>
      </c>
      <c r="Q7" s="32"/>
      <c r="R7" s="32"/>
      <c r="S7" s="32"/>
      <c r="T7" s="30">
        <f t="shared" si="0"/>
        <v>289</v>
      </c>
      <c r="AB7" s="3"/>
    </row>
    <row r="8" spans="1:28" ht="18.75">
      <c r="A8" s="31">
        <v>5</v>
      </c>
      <c r="B8" s="31"/>
      <c r="C8" s="31"/>
      <c r="D8" s="31"/>
      <c r="E8" s="31"/>
      <c r="F8" s="31"/>
      <c r="G8" s="31"/>
      <c r="H8" s="31"/>
      <c r="I8" s="32"/>
      <c r="J8" s="32"/>
      <c r="K8" s="32"/>
      <c r="L8" s="32"/>
      <c r="M8" s="32">
        <v>48</v>
      </c>
      <c r="N8" s="32">
        <v>60</v>
      </c>
      <c r="O8" s="32">
        <v>60</v>
      </c>
      <c r="P8" s="32">
        <f>+O7</f>
        <v>61</v>
      </c>
      <c r="Q8" s="32">
        <f>+P7</f>
        <v>60</v>
      </c>
      <c r="R8" s="32"/>
      <c r="S8" s="32"/>
      <c r="T8" s="30">
        <f t="shared" si="0"/>
        <v>289</v>
      </c>
      <c r="AB8" s="3"/>
    </row>
    <row r="9" spans="1:28" ht="18.75">
      <c r="A9" s="31">
        <v>6</v>
      </c>
      <c r="B9" s="31"/>
      <c r="C9" s="31"/>
      <c r="D9" s="31"/>
      <c r="E9" s="31"/>
      <c r="F9" s="31"/>
      <c r="G9" s="31"/>
      <c r="H9" s="31"/>
      <c r="I9" s="43"/>
      <c r="J9" s="32"/>
      <c r="K9" s="32"/>
      <c r="L9" s="32"/>
      <c r="M9" s="32"/>
      <c r="N9" s="32">
        <v>48</v>
      </c>
      <c r="O9" s="32">
        <v>60</v>
      </c>
      <c r="P9" s="32">
        <v>60</v>
      </c>
      <c r="Q9" s="32">
        <f>+P8</f>
        <v>61</v>
      </c>
      <c r="R9" s="32">
        <f>+Q8</f>
        <v>60</v>
      </c>
      <c r="S9" s="32"/>
      <c r="T9" s="30">
        <f t="shared" si="0"/>
        <v>289</v>
      </c>
      <c r="AB9" s="3"/>
    </row>
    <row r="10" spans="1:28" ht="18.75">
      <c r="A10" s="31">
        <v>7</v>
      </c>
      <c r="B10" s="31"/>
      <c r="C10" s="31"/>
      <c r="D10" s="31"/>
      <c r="E10" s="31"/>
      <c r="F10" s="31"/>
      <c r="G10" s="31"/>
      <c r="H10" s="31"/>
      <c r="I10" s="43"/>
      <c r="J10" s="43"/>
      <c r="K10" s="32"/>
      <c r="L10" s="32"/>
      <c r="M10" s="32"/>
      <c r="N10" s="32"/>
      <c r="O10" s="32">
        <v>48</v>
      </c>
      <c r="P10" s="32">
        <v>60</v>
      </c>
      <c r="Q10" s="32">
        <v>60</v>
      </c>
      <c r="R10" s="32">
        <f>+Q9</f>
        <v>61</v>
      </c>
      <c r="S10" s="32">
        <f>+R9</f>
        <v>60</v>
      </c>
      <c r="T10" s="30">
        <f t="shared" si="0"/>
        <v>289</v>
      </c>
      <c r="AB10" s="3"/>
    </row>
    <row r="11" spans="1:20" s="7" customFormat="1" ht="26.25" customHeight="1">
      <c r="A11" s="34" t="s">
        <v>2</v>
      </c>
      <c r="B11" s="34"/>
      <c r="C11" s="34"/>
      <c r="D11" s="34"/>
      <c r="E11" s="34"/>
      <c r="F11" s="34"/>
      <c r="G11" s="34"/>
      <c r="H11" s="34"/>
      <c r="I11" s="30">
        <f aca="true" t="shared" si="1" ref="I11:O11">SUM(I4:I10)</f>
        <v>48</v>
      </c>
      <c r="J11" s="30">
        <f t="shared" si="1"/>
        <v>108</v>
      </c>
      <c r="K11" s="30">
        <f t="shared" si="1"/>
        <v>168</v>
      </c>
      <c r="L11" s="30">
        <f t="shared" si="1"/>
        <v>229</v>
      </c>
      <c r="M11" s="30">
        <f t="shared" si="1"/>
        <v>289</v>
      </c>
      <c r="N11" s="30">
        <f t="shared" si="1"/>
        <v>289</v>
      </c>
      <c r="O11" s="30">
        <f t="shared" si="1"/>
        <v>289</v>
      </c>
      <c r="P11" s="30">
        <f>SUM(P4:P10)</f>
        <v>241</v>
      </c>
      <c r="Q11" s="30">
        <f>SUM(Q4:Q10)</f>
        <v>181</v>
      </c>
      <c r="R11" s="30">
        <f>SUM(R4:R10)</f>
        <v>121</v>
      </c>
      <c r="S11" s="30">
        <f>SUM(S4:S10)</f>
        <v>60</v>
      </c>
      <c r="T11" s="35">
        <f>SUM(I11:J11)</f>
        <v>156</v>
      </c>
    </row>
    <row r="12" spans="1:20" s="7" customFormat="1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1:28" ht="10.5" customHeight="1">
      <c r="K13" s="12"/>
      <c r="L13" s="12"/>
      <c r="M13" s="12"/>
      <c r="N13" s="12"/>
      <c r="O13" s="12"/>
      <c r="P13" s="12"/>
      <c r="Q13" s="12"/>
      <c r="R13" s="12"/>
      <c r="S13" s="12"/>
      <c r="T13" s="4"/>
      <c r="AB13" s="3"/>
    </row>
    <row r="14" spans="1:28" ht="18.75">
      <c r="A14" s="34" t="s">
        <v>1</v>
      </c>
      <c r="B14" s="27">
        <v>2549</v>
      </c>
      <c r="C14" s="27">
        <v>2550</v>
      </c>
      <c r="D14" s="27">
        <v>2551</v>
      </c>
      <c r="E14" s="27">
        <v>2552</v>
      </c>
      <c r="F14" s="28">
        <v>2553</v>
      </c>
      <c r="G14" s="28">
        <v>2554</v>
      </c>
      <c r="H14" s="28">
        <v>2555</v>
      </c>
      <c r="I14" s="26">
        <v>2556</v>
      </c>
      <c r="J14" s="26">
        <v>2557</v>
      </c>
      <c r="K14" s="26">
        <v>2558</v>
      </c>
      <c r="L14" s="26">
        <v>2559</v>
      </c>
      <c r="M14" s="26">
        <v>2560</v>
      </c>
      <c r="N14" s="26">
        <v>2561</v>
      </c>
      <c r="O14" s="26">
        <v>2562</v>
      </c>
      <c r="P14" s="26">
        <v>2563</v>
      </c>
      <c r="Q14" s="26">
        <v>2564</v>
      </c>
      <c r="R14" s="26">
        <v>2565</v>
      </c>
      <c r="S14" s="26">
        <v>2566</v>
      </c>
      <c r="T14" s="36" t="s">
        <v>2</v>
      </c>
      <c r="AB14" s="3"/>
    </row>
    <row r="15" spans="1:20" s="13" customFormat="1" ht="18" customHeight="1">
      <c r="A15" s="37">
        <v>1</v>
      </c>
      <c r="B15" s="37"/>
      <c r="C15" s="37"/>
      <c r="D15" s="37"/>
      <c r="E15" s="37"/>
      <c r="F15" s="37"/>
      <c r="G15" s="37"/>
      <c r="H15" s="37"/>
      <c r="I15" s="38">
        <f>+I4*J24</f>
        <v>4800000</v>
      </c>
      <c r="J15" s="38">
        <f>+J4*J24</f>
        <v>6000000</v>
      </c>
      <c r="K15" s="38">
        <f>+K4*J24</f>
        <v>6000000</v>
      </c>
      <c r="L15" s="38">
        <f>L4*J24</f>
        <v>6100000</v>
      </c>
      <c r="M15" s="38">
        <f>M4*J24</f>
        <v>6000000</v>
      </c>
      <c r="N15" s="38">
        <f aca="true" t="shared" si="2" ref="N15:S15">N4*W24</f>
        <v>0</v>
      </c>
      <c r="O15" s="38">
        <f t="shared" si="2"/>
        <v>0</v>
      </c>
      <c r="P15" s="38">
        <f t="shared" si="2"/>
        <v>0</v>
      </c>
      <c r="Q15" s="38">
        <f t="shared" si="2"/>
        <v>0</v>
      </c>
      <c r="R15" s="38">
        <f t="shared" si="2"/>
        <v>0</v>
      </c>
      <c r="S15" s="38">
        <f t="shared" si="2"/>
        <v>0</v>
      </c>
      <c r="T15" s="39">
        <f aca="true" t="shared" si="3" ref="T15:T21">SUM(I15:S15)</f>
        <v>28900000</v>
      </c>
    </row>
    <row r="16" spans="1:20" s="13" customFormat="1" ht="18" customHeight="1">
      <c r="A16" s="37">
        <v>2</v>
      </c>
      <c r="B16" s="37"/>
      <c r="C16" s="37"/>
      <c r="D16" s="37"/>
      <c r="E16" s="37"/>
      <c r="F16" s="37"/>
      <c r="G16" s="37"/>
      <c r="H16" s="37"/>
      <c r="I16" s="38">
        <f aca="true" t="shared" si="4" ref="I16:S20">I5*$J$25</f>
        <v>0</v>
      </c>
      <c r="J16" s="38">
        <f>J5*$J$25</f>
        <v>14400000</v>
      </c>
      <c r="K16" s="38">
        <f>K5*$J$25</f>
        <v>18000000</v>
      </c>
      <c r="L16" s="38">
        <f>L5*$J$25</f>
        <v>18000000</v>
      </c>
      <c r="M16" s="38">
        <f>M5*$J$25</f>
        <v>18300000</v>
      </c>
      <c r="N16" s="38">
        <f>N5*$J$25</f>
        <v>18000000</v>
      </c>
      <c r="O16" s="38">
        <f t="shared" si="4"/>
        <v>0</v>
      </c>
      <c r="P16" s="38">
        <f t="shared" si="4"/>
        <v>0</v>
      </c>
      <c r="Q16" s="38">
        <f t="shared" si="4"/>
        <v>0</v>
      </c>
      <c r="R16" s="38">
        <f t="shared" si="4"/>
        <v>0</v>
      </c>
      <c r="S16" s="38">
        <f t="shared" si="4"/>
        <v>0</v>
      </c>
      <c r="T16" s="39">
        <f t="shared" si="3"/>
        <v>86700000</v>
      </c>
    </row>
    <row r="17" spans="1:20" s="13" customFormat="1" ht="18" customHeight="1">
      <c r="A17" s="37">
        <v>3</v>
      </c>
      <c r="B17" s="37"/>
      <c r="C17" s="37"/>
      <c r="D17" s="37"/>
      <c r="E17" s="37"/>
      <c r="F17" s="37"/>
      <c r="G17" s="37"/>
      <c r="H17" s="37"/>
      <c r="I17" s="38">
        <f t="shared" si="4"/>
        <v>0</v>
      </c>
      <c r="J17" s="38">
        <f t="shared" si="4"/>
        <v>0</v>
      </c>
      <c r="K17" s="38">
        <f>K6*$J$25</f>
        <v>14400000</v>
      </c>
      <c r="L17" s="38">
        <f>L6*$J$25</f>
        <v>18000000</v>
      </c>
      <c r="M17" s="38">
        <f>M6*$J$25</f>
        <v>18000000</v>
      </c>
      <c r="N17" s="38">
        <f t="shared" si="4"/>
        <v>18300000</v>
      </c>
      <c r="O17" s="38">
        <f t="shared" si="4"/>
        <v>18000000</v>
      </c>
      <c r="P17" s="38">
        <f t="shared" si="4"/>
        <v>0</v>
      </c>
      <c r="Q17" s="38">
        <f t="shared" si="4"/>
        <v>0</v>
      </c>
      <c r="R17" s="38">
        <f t="shared" si="4"/>
        <v>0</v>
      </c>
      <c r="S17" s="38">
        <f t="shared" si="4"/>
        <v>0</v>
      </c>
      <c r="T17" s="39">
        <f t="shared" si="3"/>
        <v>86700000</v>
      </c>
    </row>
    <row r="18" spans="1:20" s="13" customFormat="1" ht="18" customHeight="1">
      <c r="A18" s="37">
        <v>4</v>
      </c>
      <c r="B18" s="37"/>
      <c r="C18" s="37"/>
      <c r="D18" s="37"/>
      <c r="E18" s="37"/>
      <c r="F18" s="37"/>
      <c r="G18" s="37"/>
      <c r="H18" s="37"/>
      <c r="I18" s="38">
        <f t="shared" si="4"/>
        <v>0</v>
      </c>
      <c r="J18" s="38">
        <f t="shared" si="4"/>
        <v>0</v>
      </c>
      <c r="K18" s="38">
        <f t="shared" si="4"/>
        <v>0</v>
      </c>
      <c r="L18" s="38">
        <f t="shared" si="4"/>
        <v>14400000</v>
      </c>
      <c r="M18" s="38">
        <f t="shared" si="4"/>
        <v>18000000</v>
      </c>
      <c r="N18" s="38">
        <f t="shared" si="4"/>
        <v>18000000</v>
      </c>
      <c r="O18" s="38">
        <f t="shared" si="4"/>
        <v>18300000</v>
      </c>
      <c r="P18" s="38">
        <f t="shared" si="4"/>
        <v>18000000</v>
      </c>
      <c r="Q18" s="38">
        <f t="shared" si="4"/>
        <v>0</v>
      </c>
      <c r="R18" s="38">
        <f t="shared" si="4"/>
        <v>0</v>
      </c>
      <c r="S18" s="38">
        <f t="shared" si="4"/>
        <v>0</v>
      </c>
      <c r="T18" s="39">
        <f t="shared" si="3"/>
        <v>86700000</v>
      </c>
    </row>
    <row r="19" spans="1:20" s="13" customFormat="1" ht="18" customHeight="1">
      <c r="A19" s="37">
        <v>5</v>
      </c>
      <c r="B19" s="37"/>
      <c r="C19" s="37"/>
      <c r="D19" s="37"/>
      <c r="E19" s="37"/>
      <c r="F19" s="37"/>
      <c r="G19" s="37"/>
      <c r="H19" s="37"/>
      <c r="I19" s="38">
        <f t="shared" si="4"/>
        <v>0</v>
      </c>
      <c r="J19" s="38">
        <f t="shared" si="4"/>
        <v>0</v>
      </c>
      <c r="K19" s="38">
        <f t="shared" si="4"/>
        <v>0</v>
      </c>
      <c r="L19" s="38">
        <f t="shared" si="4"/>
        <v>0</v>
      </c>
      <c r="M19" s="38">
        <f t="shared" si="4"/>
        <v>14400000</v>
      </c>
      <c r="N19" s="38">
        <f t="shared" si="4"/>
        <v>18000000</v>
      </c>
      <c r="O19" s="38">
        <f t="shared" si="4"/>
        <v>18000000</v>
      </c>
      <c r="P19" s="38">
        <f t="shared" si="4"/>
        <v>18300000</v>
      </c>
      <c r="Q19" s="38">
        <f t="shared" si="4"/>
        <v>18000000</v>
      </c>
      <c r="R19" s="38">
        <f t="shared" si="4"/>
        <v>0</v>
      </c>
      <c r="S19" s="38">
        <f t="shared" si="4"/>
        <v>0</v>
      </c>
      <c r="T19" s="39">
        <f t="shared" si="3"/>
        <v>86700000</v>
      </c>
    </row>
    <row r="20" spans="1:20" s="13" customFormat="1" ht="18" customHeight="1">
      <c r="A20" s="37">
        <v>6</v>
      </c>
      <c r="B20" s="37"/>
      <c r="C20" s="37"/>
      <c r="D20" s="37"/>
      <c r="E20" s="37"/>
      <c r="F20" s="37"/>
      <c r="G20" s="37"/>
      <c r="H20" s="37"/>
      <c r="I20" s="44">
        <f t="shared" si="4"/>
        <v>0</v>
      </c>
      <c r="J20" s="38">
        <f t="shared" si="4"/>
        <v>0</v>
      </c>
      <c r="K20" s="38">
        <f t="shared" si="4"/>
        <v>0</v>
      </c>
      <c r="L20" s="38">
        <f t="shared" si="4"/>
        <v>0</v>
      </c>
      <c r="M20" s="38">
        <f t="shared" si="4"/>
        <v>0</v>
      </c>
      <c r="N20" s="38">
        <f t="shared" si="4"/>
        <v>14400000</v>
      </c>
      <c r="O20" s="38">
        <f t="shared" si="4"/>
        <v>18000000</v>
      </c>
      <c r="P20" s="38">
        <f t="shared" si="4"/>
        <v>18000000</v>
      </c>
      <c r="Q20" s="38">
        <f t="shared" si="4"/>
        <v>18300000</v>
      </c>
      <c r="R20" s="38">
        <f t="shared" si="4"/>
        <v>18000000</v>
      </c>
      <c r="S20" s="38">
        <f t="shared" si="4"/>
        <v>0</v>
      </c>
      <c r="T20" s="39">
        <f t="shared" si="3"/>
        <v>86700000</v>
      </c>
    </row>
    <row r="21" spans="1:20" s="13" customFormat="1" ht="18" customHeight="1">
      <c r="A21" s="37">
        <v>7</v>
      </c>
      <c r="B21" s="37"/>
      <c r="C21" s="37"/>
      <c r="D21" s="37"/>
      <c r="E21" s="37"/>
      <c r="F21" s="37"/>
      <c r="G21" s="37"/>
      <c r="H21" s="37"/>
      <c r="I21" s="44">
        <f aca="true" t="shared" si="5" ref="I21:N21">SUM(I10*$J$26)</f>
        <v>0</v>
      </c>
      <c r="J21" s="44">
        <f t="shared" si="5"/>
        <v>0</v>
      </c>
      <c r="K21" s="38">
        <f t="shared" si="5"/>
        <v>0</v>
      </c>
      <c r="L21" s="38">
        <f t="shared" si="5"/>
        <v>0</v>
      </c>
      <c r="M21" s="38">
        <f t="shared" si="5"/>
        <v>0</v>
      </c>
      <c r="N21" s="38">
        <f t="shared" si="5"/>
        <v>0</v>
      </c>
      <c r="O21" s="38">
        <f>SUM(O10*$J$26)</f>
        <v>9600000</v>
      </c>
      <c r="P21" s="38">
        <f>SUM(P10*$J$26)</f>
        <v>12000000</v>
      </c>
      <c r="Q21" s="38">
        <f>SUM(Q10*$J$26)</f>
        <v>12000000</v>
      </c>
      <c r="R21" s="38">
        <f>SUM(R10*$J$26)</f>
        <v>12200000</v>
      </c>
      <c r="S21" s="38">
        <f>SUM(S10*$J$26)</f>
        <v>12000000</v>
      </c>
      <c r="T21" s="39">
        <f t="shared" si="3"/>
        <v>57800000</v>
      </c>
    </row>
    <row r="22" spans="1:20" s="25" customFormat="1" ht="26.25" customHeight="1">
      <c r="A22" s="40" t="s">
        <v>2</v>
      </c>
      <c r="B22" s="40"/>
      <c r="C22" s="40"/>
      <c r="D22" s="40"/>
      <c r="E22" s="40"/>
      <c r="F22" s="40"/>
      <c r="G22" s="40"/>
      <c r="H22" s="40"/>
      <c r="I22" s="41">
        <f aca="true" t="shared" si="6" ref="I22:O22">SUM(I15:I21)</f>
        <v>4800000</v>
      </c>
      <c r="J22" s="41">
        <f t="shared" si="6"/>
        <v>20400000</v>
      </c>
      <c r="K22" s="41">
        <f t="shared" si="6"/>
        <v>38400000</v>
      </c>
      <c r="L22" s="41">
        <f t="shared" si="6"/>
        <v>56500000</v>
      </c>
      <c r="M22" s="41">
        <f t="shared" si="6"/>
        <v>74700000</v>
      </c>
      <c r="N22" s="41">
        <f t="shared" si="6"/>
        <v>86700000</v>
      </c>
      <c r="O22" s="41">
        <f t="shared" si="6"/>
        <v>81900000</v>
      </c>
      <c r="P22" s="41">
        <f>SUM(P15:P21)</f>
        <v>66300000</v>
      </c>
      <c r="Q22" s="41">
        <f>SUM(Q15:Q21)</f>
        <v>48300000</v>
      </c>
      <c r="R22" s="41">
        <f>SUM(R15:R21)</f>
        <v>30200000</v>
      </c>
      <c r="S22" s="41">
        <f>SUM(S15:S21)</f>
        <v>12000000</v>
      </c>
      <c r="T22" s="42">
        <f>SUM(I22:J22)</f>
        <v>25200000</v>
      </c>
    </row>
    <row r="23" ht="10.5" customHeight="1"/>
    <row r="24" spans="1:13" ht="18.7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18">
        <v>100000</v>
      </c>
      <c r="K24" s="7" t="s">
        <v>15</v>
      </c>
      <c r="L24" s="7"/>
      <c r="M24" s="23" t="s">
        <v>6</v>
      </c>
    </row>
    <row r="25" spans="1:13" ht="18.75">
      <c r="A25" s="7" t="s">
        <v>4</v>
      </c>
      <c r="B25" s="7"/>
      <c r="C25" s="7"/>
      <c r="D25" s="7"/>
      <c r="E25" s="7"/>
      <c r="F25" s="7"/>
      <c r="G25" s="7"/>
      <c r="H25" s="7"/>
      <c r="I25" s="7"/>
      <c r="J25" s="19">
        <v>300000</v>
      </c>
      <c r="K25" s="7" t="s">
        <v>7</v>
      </c>
      <c r="L25" s="7"/>
      <c r="M25" s="23" t="s">
        <v>8</v>
      </c>
    </row>
    <row r="26" spans="1:13" ht="18.75">
      <c r="A26" s="7" t="s">
        <v>4</v>
      </c>
      <c r="B26" s="7"/>
      <c r="C26" s="7"/>
      <c r="D26" s="7"/>
      <c r="E26" s="7"/>
      <c r="F26" s="7"/>
      <c r="G26" s="7"/>
      <c r="H26" s="7"/>
      <c r="I26" s="7"/>
      <c r="J26" s="19">
        <v>200000</v>
      </c>
      <c r="K26" s="7" t="s">
        <v>16</v>
      </c>
      <c r="L26" s="7"/>
      <c r="M26" s="23" t="s">
        <v>10</v>
      </c>
    </row>
  </sheetData>
  <sheetProtection/>
  <mergeCells count="1">
    <mergeCell ref="A1:T1"/>
  </mergeCells>
  <printOptions horizontalCentered="1"/>
  <pageMargins left="0.15748031496062992" right="0.1968503937007874" top="0.6692913385826772" bottom="0.2755905511811024" header="0.15748031496062992" footer="0.1968503937007874"/>
  <pageSetup horizontalDpi="600" verticalDpi="600" orientation="landscape" paperSize="9" scale="68" r:id="rId1"/>
  <headerFooter alignWithMargins="0">
    <oddHeader>&amp;R&amp;"TH Chakra Petch,Bold"&amp;16เอกสารแนบหมายเลข 3.3</oddHeader>
    <oddFooter>&amp;R&amp;"TH K2D July8,Regular"F-QP-PN-01-002
แก้ไขครั้งที่ 01 วันที่บังคับใช้ 1 กุมภาพันธ์ 2556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AF26"/>
  <sheetViews>
    <sheetView tabSelected="1" view="pageBreakPreview" zoomScale="80" zoomScaleSheetLayoutView="80" zoomScalePageLayoutView="0" workbookViewId="0" topLeftCell="N1">
      <selection activeCell="W4" sqref="W4"/>
    </sheetView>
  </sheetViews>
  <sheetFormatPr defaultColWidth="9.33203125" defaultRowHeight="21"/>
  <cols>
    <col min="1" max="1" width="12.5" style="3" customWidth="1"/>
    <col min="2" max="13" width="12.5" style="3" hidden="1" customWidth="1"/>
    <col min="14" max="14" width="12.5" style="3" customWidth="1"/>
    <col min="15" max="15" width="13.16015625" style="3" bestFit="1" customWidth="1"/>
    <col min="16" max="16" width="13" style="3" bestFit="1" customWidth="1"/>
    <col min="17" max="17" width="13.16015625" style="3" bestFit="1" customWidth="1"/>
    <col min="18" max="20" width="14" style="3" bestFit="1" customWidth="1"/>
    <col min="21" max="23" width="13" style="3" bestFit="1" customWidth="1"/>
    <col min="24" max="24" width="14" style="3" bestFit="1" customWidth="1"/>
    <col min="25" max="28" width="12.5" style="3" customWidth="1"/>
    <col min="29" max="31" width="11.83203125" style="3" customWidth="1"/>
    <col min="32" max="32" width="16" style="4" customWidth="1"/>
    <col min="33" max="33" width="9.66015625" style="3" customWidth="1"/>
    <col min="34" max="16384" width="9.33203125" style="3" customWidth="1"/>
  </cols>
  <sheetData>
    <row r="1" spans="1:32" ht="33.75" customHeight="1">
      <c r="A1" s="115" t="s">
        <v>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"/>
      <c r="Z1" s="1"/>
      <c r="AA1" s="1"/>
      <c r="AB1" s="1"/>
      <c r="AC1" s="1"/>
      <c r="AD1" s="1"/>
      <c r="AE1" s="1"/>
      <c r="AF1" s="2"/>
    </row>
    <row r="2" spans="1:11" ht="21">
      <c r="A2" s="3" t="s">
        <v>0</v>
      </c>
      <c r="I2" s="5"/>
      <c r="J2" s="5"/>
      <c r="K2" s="6"/>
    </row>
    <row r="3" spans="1:24" s="22" customFormat="1" ht="27.75" customHeight="1">
      <c r="A3" s="26" t="s">
        <v>1</v>
      </c>
      <c r="B3" s="27">
        <v>2549</v>
      </c>
      <c r="C3" s="27">
        <v>2550</v>
      </c>
      <c r="D3" s="27">
        <v>2551</v>
      </c>
      <c r="E3" s="27">
        <v>2552</v>
      </c>
      <c r="F3" s="28">
        <v>2553</v>
      </c>
      <c r="G3" s="28">
        <v>2554</v>
      </c>
      <c r="H3" s="28">
        <v>2555</v>
      </c>
      <c r="I3" s="29">
        <v>2556</v>
      </c>
      <c r="J3" s="29">
        <v>2557</v>
      </c>
      <c r="K3" s="29">
        <v>2558</v>
      </c>
      <c r="L3" s="29">
        <v>2559</v>
      </c>
      <c r="M3" s="29">
        <v>2560</v>
      </c>
      <c r="N3" s="28">
        <v>2561</v>
      </c>
      <c r="O3" s="28">
        <v>2562</v>
      </c>
      <c r="P3" s="28">
        <v>2563</v>
      </c>
      <c r="Q3" s="28">
        <v>2564</v>
      </c>
      <c r="R3" s="104">
        <v>2565</v>
      </c>
      <c r="S3" s="104">
        <v>2566</v>
      </c>
      <c r="T3" s="104">
        <v>2567</v>
      </c>
      <c r="U3" s="104">
        <v>2568</v>
      </c>
      <c r="V3" s="104">
        <v>2569</v>
      </c>
      <c r="W3" s="104">
        <v>2570</v>
      </c>
      <c r="X3" s="30" t="s">
        <v>2</v>
      </c>
    </row>
    <row r="4" spans="1:32" ht="18.75">
      <c r="A4" s="31">
        <v>1</v>
      </c>
      <c r="B4" s="31"/>
      <c r="C4" s="31"/>
      <c r="D4" s="31"/>
      <c r="E4" s="31"/>
      <c r="F4" s="31"/>
      <c r="G4" s="31"/>
      <c r="H4" s="31"/>
      <c r="I4" s="32"/>
      <c r="J4" s="32"/>
      <c r="K4" s="32"/>
      <c r="L4" s="32"/>
      <c r="M4" s="32"/>
      <c r="N4" s="112">
        <f>'ระยะ 4 แพทย์ใหม่ (ศึกษา) '!N4+'ระยะ 4 แพทย์ใหม่ (สาธา)'!N4</f>
        <v>65</v>
      </c>
      <c r="O4" s="112">
        <f>'ระยะ 4 แพทย์ใหม่ (ศึกษา) '!O4+'ระยะ 4 แพทย์ใหม่ (สาธา)'!O4</f>
        <v>76</v>
      </c>
      <c r="P4" s="116">
        <f>'ระยะ 4 แพทย์ใหม่ (ศึกษา) '!P4+'ระยะ 4 แพทย์ใหม่ (สาธา)'!P4</f>
        <v>82</v>
      </c>
      <c r="Q4" s="112">
        <f>'ระยะ 4 แพทย์ใหม่ (ศึกษา) '!Q4+'ระยะ 4 แพทย์ใหม่ (สาธา)'!Q4</f>
        <v>122</v>
      </c>
      <c r="R4" s="112"/>
      <c r="S4" s="112"/>
      <c r="T4" s="112"/>
      <c r="U4" s="112"/>
      <c r="V4" s="112"/>
      <c r="W4" s="112"/>
      <c r="X4" s="30">
        <f>SUM(N4:W4)</f>
        <v>345</v>
      </c>
      <c r="AF4" s="3"/>
    </row>
    <row r="5" spans="1:32" ht="18.75">
      <c r="A5" s="31">
        <v>2</v>
      </c>
      <c r="B5" s="31"/>
      <c r="C5" s="31"/>
      <c r="D5" s="31"/>
      <c r="E5" s="31"/>
      <c r="F5" s="31"/>
      <c r="G5" s="31"/>
      <c r="H5" s="31"/>
      <c r="I5" s="33"/>
      <c r="J5" s="32"/>
      <c r="K5" s="32"/>
      <c r="L5" s="32"/>
      <c r="M5" s="32"/>
      <c r="N5" s="112"/>
      <c r="O5" s="112">
        <f>'ระยะ 4 แพทย์ใหม่ (ศึกษา) '!O5+'ระยะ 4 แพทย์ใหม่ (สาธา)'!O5</f>
        <v>65</v>
      </c>
      <c r="P5" s="112">
        <f>'ระยะ 4 แพทย์ใหม่ (ศึกษา) '!P5+'ระยะ 4 แพทย์ใหม่ (สาธา)'!P5</f>
        <v>76</v>
      </c>
      <c r="Q5" s="112">
        <f>'ระยะ 4 แพทย์ใหม่ (ศึกษา) '!Q5+'ระยะ 4 แพทย์ใหม่ (สาธา)'!Q5</f>
        <v>82</v>
      </c>
      <c r="R5" s="112">
        <f>'ระยะ 4 แพทย์ใหม่ (ศึกษา) '!R5+'ระยะ 4 แพทย์ใหม่ (สาธา)'!R5</f>
        <v>122</v>
      </c>
      <c r="S5" s="112"/>
      <c r="T5" s="112"/>
      <c r="U5" s="112"/>
      <c r="V5" s="112"/>
      <c r="W5" s="112"/>
      <c r="X5" s="30">
        <f aca="true" t="shared" si="0" ref="X5:X10">SUM(N5:W5)</f>
        <v>345</v>
      </c>
      <c r="AF5" s="3"/>
    </row>
    <row r="6" spans="1:32" ht="18.75">
      <c r="A6" s="31">
        <v>3</v>
      </c>
      <c r="B6" s="31"/>
      <c r="C6" s="31"/>
      <c r="D6" s="31"/>
      <c r="E6" s="31"/>
      <c r="F6" s="31"/>
      <c r="G6" s="31"/>
      <c r="H6" s="31"/>
      <c r="I6" s="33"/>
      <c r="J6" s="33"/>
      <c r="K6" s="32"/>
      <c r="L6" s="32"/>
      <c r="M6" s="32"/>
      <c r="N6" s="112"/>
      <c r="O6" s="112"/>
      <c r="P6" s="112">
        <f>'ระยะ 4 แพทย์ใหม่ (ศึกษา) '!P6+'ระยะ 4 แพทย์ใหม่ (สาธา)'!P6</f>
        <v>65</v>
      </c>
      <c r="Q6" s="112">
        <f>'ระยะ 4 แพทย์ใหม่ (ศึกษา) '!Q6+'ระยะ 4 แพทย์ใหม่ (สาธา)'!Q6</f>
        <v>76</v>
      </c>
      <c r="R6" s="112">
        <f>'ระยะ 4 แพทย์ใหม่ (ศึกษา) '!R6+'ระยะ 4 แพทย์ใหม่ (สาธา)'!R6</f>
        <v>82</v>
      </c>
      <c r="S6" s="112">
        <f>'ระยะ 4 แพทย์ใหม่ (ศึกษา) '!S6+'ระยะ 4 แพทย์ใหม่ (สาธา)'!S6</f>
        <v>122</v>
      </c>
      <c r="T6" s="112"/>
      <c r="U6" s="112"/>
      <c r="V6" s="112"/>
      <c r="W6" s="112"/>
      <c r="X6" s="30">
        <f t="shared" si="0"/>
        <v>345</v>
      </c>
      <c r="AF6" s="3"/>
    </row>
    <row r="7" spans="1:32" ht="18.75">
      <c r="A7" s="31">
        <v>4</v>
      </c>
      <c r="B7" s="31"/>
      <c r="C7" s="31"/>
      <c r="D7" s="31"/>
      <c r="E7" s="31"/>
      <c r="F7" s="31"/>
      <c r="G7" s="31"/>
      <c r="H7" s="31"/>
      <c r="I7" s="33"/>
      <c r="J7" s="33"/>
      <c r="K7" s="33"/>
      <c r="L7" s="32"/>
      <c r="M7" s="32"/>
      <c r="N7" s="112"/>
      <c r="O7" s="112"/>
      <c r="P7" s="112"/>
      <c r="Q7" s="112">
        <f>'ระยะ 4 แพทย์ใหม่ (ศึกษา) '!Q7+'ระยะ 4 แพทย์ใหม่ (สาธา)'!Q7</f>
        <v>65</v>
      </c>
      <c r="R7" s="112">
        <f>'ระยะ 4 แพทย์ใหม่ (ศึกษา) '!R7+'ระยะ 4 แพทย์ใหม่ (สาธา)'!R7</f>
        <v>76</v>
      </c>
      <c r="S7" s="112">
        <f>'ระยะ 4 แพทย์ใหม่ (ศึกษา) '!S7+'ระยะ 4 แพทย์ใหม่ (สาธา)'!S7</f>
        <v>82</v>
      </c>
      <c r="T7" s="112">
        <f>'ระยะ 4 แพทย์ใหม่ (ศึกษา) '!T7+'ระยะ 4 แพทย์ใหม่ (สาธา)'!T7</f>
        <v>122</v>
      </c>
      <c r="U7" s="112"/>
      <c r="V7" s="112"/>
      <c r="W7" s="112"/>
      <c r="X7" s="30">
        <f t="shared" si="0"/>
        <v>345</v>
      </c>
      <c r="AF7" s="3"/>
    </row>
    <row r="8" spans="1:32" ht="18.75">
      <c r="A8" s="31">
        <v>5</v>
      </c>
      <c r="B8" s="31"/>
      <c r="C8" s="31"/>
      <c r="D8" s="31"/>
      <c r="E8" s="31"/>
      <c r="F8" s="31"/>
      <c r="G8" s="31"/>
      <c r="H8" s="31"/>
      <c r="I8" s="33"/>
      <c r="J8" s="33"/>
      <c r="K8" s="33"/>
      <c r="L8" s="33"/>
      <c r="M8" s="32"/>
      <c r="N8" s="112"/>
      <c r="O8" s="112"/>
      <c r="P8" s="112"/>
      <c r="Q8" s="112"/>
      <c r="R8" s="112">
        <f>'ระยะ 4 แพทย์ใหม่ (ศึกษา) '!R8+'ระยะ 4 แพทย์ใหม่ (สาธา)'!R8</f>
        <v>65</v>
      </c>
      <c r="S8" s="112">
        <f>'ระยะ 4 แพทย์ใหม่ (ศึกษา) '!S8+'ระยะ 4 แพทย์ใหม่ (สาธา)'!S8</f>
        <v>76</v>
      </c>
      <c r="T8" s="112">
        <f>'ระยะ 4 แพทย์ใหม่ (ศึกษา) '!T8+'ระยะ 4 แพทย์ใหม่ (สาธา)'!T8</f>
        <v>82</v>
      </c>
      <c r="U8" s="112">
        <f>'ระยะ 4 แพทย์ใหม่ (ศึกษา) '!U8+'ระยะ 4 แพทย์ใหม่ (สาธา)'!U8</f>
        <v>122</v>
      </c>
      <c r="V8" s="112"/>
      <c r="W8" s="112"/>
      <c r="X8" s="30">
        <f t="shared" si="0"/>
        <v>345</v>
      </c>
      <c r="AF8" s="3"/>
    </row>
    <row r="9" spans="1:32" ht="18.75">
      <c r="A9" s="31">
        <v>6</v>
      </c>
      <c r="B9" s="31"/>
      <c r="C9" s="31"/>
      <c r="D9" s="31"/>
      <c r="E9" s="31"/>
      <c r="F9" s="31"/>
      <c r="G9" s="31"/>
      <c r="H9" s="31"/>
      <c r="I9" s="33"/>
      <c r="J9" s="33"/>
      <c r="K9" s="33"/>
      <c r="L9" s="33"/>
      <c r="M9" s="33"/>
      <c r="N9" s="112"/>
      <c r="O9" s="112"/>
      <c r="P9" s="112"/>
      <c r="Q9" s="112"/>
      <c r="R9" s="112"/>
      <c r="S9" s="112">
        <f>'ระยะ 4 แพทย์ใหม่ (ศึกษา) '!S9+'ระยะ 4 แพทย์ใหม่ (สาธา)'!S9</f>
        <v>65</v>
      </c>
      <c r="T9" s="112">
        <f>'ระยะ 4 แพทย์ใหม่ (ศึกษา) '!T9+'ระยะ 4 แพทย์ใหม่ (สาธา)'!T9</f>
        <v>76</v>
      </c>
      <c r="U9" s="112">
        <f>'ระยะ 4 แพทย์ใหม่ (ศึกษา) '!U9+'ระยะ 4 แพทย์ใหม่ (สาธา)'!U9</f>
        <v>82</v>
      </c>
      <c r="V9" s="112">
        <f>'ระยะ 4 แพทย์ใหม่ (ศึกษา) '!V9+'ระยะ 4 แพทย์ใหม่ (สาธา)'!V9</f>
        <v>122</v>
      </c>
      <c r="W9" s="112"/>
      <c r="X9" s="30">
        <f t="shared" si="0"/>
        <v>345</v>
      </c>
      <c r="AF9" s="3"/>
    </row>
    <row r="10" spans="1:32" ht="18.75">
      <c r="A10" s="31">
        <v>7</v>
      </c>
      <c r="B10" s="31"/>
      <c r="C10" s="31"/>
      <c r="D10" s="31"/>
      <c r="E10" s="31"/>
      <c r="F10" s="31"/>
      <c r="G10" s="31"/>
      <c r="H10" s="31"/>
      <c r="I10" s="33"/>
      <c r="J10" s="33"/>
      <c r="K10" s="33"/>
      <c r="L10" s="33"/>
      <c r="M10" s="33"/>
      <c r="N10" s="112"/>
      <c r="O10" s="112"/>
      <c r="P10" s="112"/>
      <c r="Q10" s="112"/>
      <c r="R10" s="112"/>
      <c r="S10" s="112"/>
      <c r="T10" s="112">
        <f>'ระยะ 4 แพทย์ใหม่ (ศึกษา) '!T10+'ระยะ 4 แพทย์ใหม่ (สาธา)'!T10</f>
        <v>65</v>
      </c>
      <c r="U10" s="112">
        <f>'ระยะ 4 แพทย์ใหม่ (ศึกษา) '!U10+'ระยะ 4 แพทย์ใหม่ (สาธา)'!U10</f>
        <v>76</v>
      </c>
      <c r="V10" s="112">
        <f>'ระยะ 4 แพทย์ใหม่ (ศึกษา) '!V10+'ระยะ 4 แพทย์ใหม่ (สาธา)'!V10</f>
        <v>82</v>
      </c>
      <c r="W10" s="112">
        <f>'ระยะ 4 แพทย์ใหม่ (ศึกษา) '!W10+'ระยะ 4 แพทย์ใหม่ (สาธา)'!W10</f>
        <v>122</v>
      </c>
      <c r="X10" s="30">
        <f t="shared" si="0"/>
        <v>345</v>
      </c>
      <c r="AF10" s="3"/>
    </row>
    <row r="11" spans="1:24" s="7" customFormat="1" ht="26.25" customHeight="1">
      <c r="A11" s="26" t="s">
        <v>2</v>
      </c>
      <c r="B11" s="34"/>
      <c r="C11" s="34"/>
      <c r="D11" s="34"/>
      <c r="E11" s="34"/>
      <c r="F11" s="34"/>
      <c r="G11" s="34"/>
      <c r="H11" s="34"/>
      <c r="I11" s="30">
        <f aca="true" t="shared" si="1" ref="I11:O11">SUM(I4:I10)</f>
        <v>0</v>
      </c>
      <c r="J11" s="30">
        <f t="shared" si="1"/>
        <v>0</v>
      </c>
      <c r="K11" s="30">
        <f t="shared" si="1"/>
        <v>0</v>
      </c>
      <c r="L11" s="30">
        <f>SUM(L4:L10)</f>
        <v>0</v>
      </c>
      <c r="M11" s="30">
        <f t="shared" si="1"/>
        <v>0</v>
      </c>
      <c r="N11" s="30">
        <f t="shared" si="1"/>
        <v>65</v>
      </c>
      <c r="O11" s="30">
        <f t="shared" si="1"/>
        <v>141</v>
      </c>
      <c r="P11" s="30">
        <f aca="true" t="shared" si="2" ref="P11:W11">SUM(P4:P10)</f>
        <v>223</v>
      </c>
      <c r="Q11" s="30">
        <f t="shared" si="2"/>
        <v>345</v>
      </c>
      <c r="R11" s="30">
        <f t="shared" si="2"/>
        <v>345</v>
      </c>
      <c r="S11" s="30">
        <f t="shared" si="2"/>
        <v>345</v>
      </c>
      <c r="T11" s="30">
        <f t="shared" si="2"/>
        <v>345</v>
      </c>
      <c r="U11" s="30">
        <f t="shared" si="2"/>
        <v>280</v>
      </c>
      <c r="V11" s="30">
        <f t="shared" si="2"/>
        <v>204</v>
      </c>
      <c r="W11" s="30">
        <f t="shared" si="2"/>
        <v>122</v>
      </c>
      <c r="X11" s="30">
        <f>SUM(N11:W11)</f>
        <v>2415</v>
      </c>
    </row>
    <row r="12" spans="1:24" s="7" customFormat="1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1"/>
    </row>
    <row r="13" spans="11:32" ht="10.5" customHeight="1"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4"/>
      <c r="AF13" s="3"/>
    </row>
    <row r="14" spans="1:32" ht="18.75">
      <c r="A14" s="34" t="s">
        <v>1</v>
      </c>
      <c r="B14" s="27">
        <v>2549</v>
      </c>
      <c r="C14" s="27">
        <v>2550</v>
      </c>
      <c r="D14" s="27">
        <v>2551</v>
      </c>
      <c r="E14" s="27">
        <v>2552</v>
      </c>
      <c r="F14" s="28">
        <v>2553</v>
      </c>
      <c r="G14" s="28">
        <v>2554</v>
      </c>
      <c r="H14" s="28">
        <v>2555</v>
      </c>
      <c r="I14" s="26">
        <v>2556</v>
      </c>
      <c r="J14" s="26">
        <v>2557</v>
      </c>
      <c r="K14" s="26">
        <v>2558</v>
      </c>
      <c r="L14" s="26">
        <v>2559</v>
      </c>
      <c r="M14" s="26">
        <v>2560</v>
      </c>
      <c r="N14" s="26">
        <v>2561</v>
      </c>
      <c r="O14" s="26">
        <v>2562</v>
      </c>
      <c r="P14" s="26">
        <v>2563</v>
      </c>
      <c r="Q14" s="26">
        <v>2564</v>
      </c>
      <c r="R14" s="26">
        <v>2565</v>
      </c>
      <c r="S14" s="26">
        <v>2566</v>
      </c>
      <c r="T14" s="26">
        <v>2567</v>
      </c>
      <c r="U14" s="26">
        <v>2568</v>
      </c>
      <c r="V14" s="26">
        <v>2569</v>
      </c>
      <c r="W14" s="26">
        <v>2570</v>
      </c>
      <c r="X14" s="36" t="s">
        <v>2</v>
      </c>
      <c r="AF14" s="3"/>
    </row>
    <row r="15" spans="1:24" s="13" customFormat="1" ht="18" customHeight="1">
      <c r="A15" s="37">
        <v>1</v>
      </c>
      <c r="B15" s="37"/>
      <c r="C15" s="37"/>
      <c r="D15" s="37"/>
      <c r="E15" s="37"/>
      <c r="F15" s="37"/>
      <c r="G15" s="37"/>
      <c r="H15" s="37"/>
      <c r="I15" s="38"/>
      <c r="J15" s="38"/>
      <c r="K15" s="38"/>
      <c r="L15" s="38"/>
      <c r="M15" s="38"/>
      <c r="N15" s="110">
        <f>'ระยะ 4 แพทย์ใหม่ (ศึกษา) '!N15+'ระยะ 4 แพทย์ใหม่ (สาธา)'!N15</f>
        <v>6500000</v>
      </c>
      <c r="O15" s="110">
        <f>'ระยะ 4 แพทย์ใหม่ (ศึกษา) '!O15+'ระยะ 4 แพทย์ใหม่ (สาธา)'!O15</f>
        <v>7600000</v>
      </c>
      <c r="P15" s="110">
        <f>'ระยะ 4 แพทย์ใหม่ (ศึกษา) '!P15+'ระยะ 4 แพทย์ใหม่ (สาธา)'!P15</f>
        <v>8200000</v>
      </c>
      <c r="Q15" s="110">
        <f>'ระยะ 4 แพทย์ใหม่ (ศึกษา) '!Q15+'ระยะ 4 แพทย์ใหม่ (สาธา)'!Q15</f>
        <v>12200000</v>
      </c>
      <c r="R15" s="110"/>
      <c r="S15" s="110"/>
      <c r="T15" s="110"/>
      <c r="U15" s="110"/>
      <c r="V15" s="110"/>
      <c r="W15" s="110"/>
      <c r="X15" s="39">
        <f aca="true" t="shared" si="3" ref="X15:X22">SUM(N15:W15)</f>
        <v>34500000</v>
      </c>
    </row>
    <row r="16" spans="1:24" s="13" customFormat="1" ht="18" customHeight="1">
      <c r="A16" s="37">
        <v>2</v>
      </c>
      <c r="B16" s="37"/>
      <c r="C16" s="37"/>
      <c r="D16" s="37"/>
      <c r="E16" s="37"/>
      <c r="F16" s="37"/>
      <c r="G16" s="37"/>
      <c r="H16" s="37"/>
      <c r="I16" s="38"/>
      <c r="J16" s="38"/>
      <c r="K16" s="38"/>
      <c r="L16" s="38"/>
      <c r="M16" s="38"/>
      <c r="N16" s="110"/>
      <c r="O16" s="110">
        <f>'ระยะ 4 แพทย์ใหม่ (ศึกษา) '!O16+'ระยะ 4 แพทย์ใหม่ (สาธา)'!O16</f>
        <v>19500000</v>
      </c>
      <c r="P16" s="110">
        <f>'ระยะ 4 แพทย์ใหม่ (ศึกษา) '!P16+'ระยะ 4 แพทย์ใหม่ (สาธา)'!P16</f>
        <v>22800000</v>
      </c>
      <c r="Q16" s="110">
        <f>'ระยะ 4 แพทย์ใหม่ (ศึกษา) '!Q16+'ระยะ 4 แพทย์ใหม่ (สาธา)'!Q16</f>
        <v>24600000</v>
      </c>
      <c r="R16" s="110">
        <f>'ระยะ 4 แพทย์ใหม่ (ศึกษา) '!R16+'ระยะ 4 แพทย์ใหม่ (สาธา)'!R16</f>
        <v>36600000</v>
      </c>
      <c r="S16" s="110"/>
      <c r="T16" s="110"/>
      <c r="U16" s="110"/>
      <c r="V16" s="110"/>
      <c r="W16" s="110"/>
      <c r="X16" s="39">
        <f t="shared" si="3"/>
        <v>103500000</v>
      </c>
    </row>
    <row r="17" spans="1:24" s="13" customFormat="1" ht="18" customHeight="1">
      <c r="A17" s="37">
        <v>3</v>
      </c>
      <c r="B17" s="37"/>
      <c r="C17" s="37"/>
      <c r="D17" s="37"/>
      <c r="E17" s="37"/>
      <c r="F17" s="37"/>
      <c r="G17" s="37"/>
      <c r="H17" s="37"/>
      <c r="I17" s="38"/>
      <c r="J17" s="38"/>
      <c r="K17" s="38"/>
      <c r="L17" s="38"/>
      <c r="M17" s="38"/>
      <c r="N17" s="110"/>
      <c r="O17" s="110"/>
      <c r="P17" s="110">
        <f>'ระยะ 4 แพทย์ใหม่ (ศึกษา) '!P17+'ระยะ 4 แพทย์ใหม่ (สาธา)'!P17</f>
        <v>19500000</v>
      </c>
      <c r="Q17" s="110">
        <f>'ระยะ 4 แพทย์ใหม่ (ศึกษา) '!Q17+'ระยะ 4 แพทย์ใหม่ (สาธา)'!Q17</f>
        <v>22800000</v>
      </c>
      <c r="R17" s="110">
        <f>'ระยะ 4 แพทย์ใหม่ (ศึกษา) '!R17+'ระยะ 4 แพทย์ใหม่ (สาธา)'!R17</f>
        <v>24600000</v>
      </c>
      <c r="S17" s="110">
        <f>'ระยะ 4 แพทย์ใหม่ (ศึกษา) '!S17+'ระยะ 4 แพทย์ใหม่ (สาธา)'!S17</f>
        <v>36600000</v>
      </c>
      <c r="T17" s="110"/>
      <c r="U17" s="110"/>
      <c r="V17" s="110"/>
      <c r="W17" s="110"/>
      <c r="X17" s="39">
        <f t="shared" si="3"/>
        <v>103500000</v>
      </c>
    </row>
    <row r="18" spans="1:24" s="13" customFormat="1" ht="18" customHeight="1">
      <c r="A18" s="37">
        <v>4</v>
      </c>
      <c r="B18" s="37"/>
      <c r="C18" s="37"/>
      <c r="D18" s="37"/>
      <c r="E18" s="37"/>
      <c r="F18" s="37"/>
      <c r="G18" s="37"/>
      <c r="H18" s="37"/>
      <c r="I18" s="38"/>
      <c r="J18" s="38"/>
      <c r="K18" s="38"/>
      <c r="L18" s="38"/>
      <c r="M18" s="38"/>
      <c r="N18" s="110"/>
      <c r="O18" s="110"/>
      <c r="P18" s="110"/>
      <c r="Q18" s="110">
        <f>'ระยะ 4 แพทย์ใหม่ (ศึกษา) '!Q18+'ระยะ 4 แพทย์ใหม่ (สาธา)'!Q18</f>
        <v>19500000</v>
      </c>
      <c r="R18" s="110">
        <f>'ระยะ 4 แพทย์ใหม่ (ศึกษา) '!R18+'ระยะ 4 แพทย์ใหม่ (สาธา)'!R18</f>
        <v>22800000</v>
      </c>
      <c r="S18" s="110">
        <f>'ระยะ 4 แพทย์ใหม่ (ศึกษา) '!S18+'ระยะ 4 แพทย์ใหม่ (สาธา)'!S18</f>
        <v>24600000</v>
      </c>
      <c r="T18" s="110">
        <f>'ระยะ 4 แพทย์ใหม่ (ศึกษา) '!T18+'ระยะ 4 แพทย์ใหม่ (สาธา)'!T18</f>
        <v>36600000</v>
      </c>
      <c r="U18" s="110"/>
      <c r="V18" s="110"/>
      <c r="W18" s="110"/>
      <c r="X18" s="39">
        <f t="shared" si="3"/>
        <v>103500000</v>
      </c>
    </row>
    <row r="19" spans="1:24" s="13" customFormat="1" ht="18" customHeight="1">
      <c r="A19" s="37">
        <v>5</v>
      </c>
      <c r="B19" s="37"/>
      <c r="C19" s="37"/>
      <c r="D19" s="37"/>
      <c r="E19" s="37"/>
      <c r="F19" s="37"/>
      <c r="G19" s="37"/>
      <c r="H19" s="37"/>
      <c r="I19" s="38"/>
      <c r="J19" s="38"/>
      <c r="K19" s="38"/>
      <c r="L19" s="38"/>
      <c r="M19" s="38"/>
      <c r="N19" s="110"/>
      <c r="O19" s="110"/>
      <c r="P19" s="110"/>
      <c r="Q19" s="110"/>
      <c r="R19" s="110">
        <f>'ระยะ 4 แพทย์ใหม่ (ศึกษา) '!R19+'ระยะ 4 แพทย์ใหม่ (สาธา)'!R19</f>
        <v>19500000</v>
      </c>
      <c r="S19" s="110">
        <f>'ระยะ 4 แพทย์ใหม่ (ศึกษา) '!S19+'ระยะ 4 แพทย์ใหม่ (สาธา)'!S19</f>
        <v>22800000</v>
      </c>
      <c r="T19" s="110">
        <f>'ระยะ 4 แพทย์ใหม่ (ศึกษา) '!T19+'ระยะ 4 แพทย์ใหม่ (สาธา)'!T19</f>
        <v>24600000</v>
      </c>
      <c r="U19" s="110">
        <f>'ระยะ 4 แพทย์ใหม่ (ศึกษา) '!U19+'ระยะ 4 แพทย์ใหม่ (สาธา)'!U19</f>
        <v>36600000</v>
      </c>
      <c r="V19" s="110"/>
      <c r="W19" s="110"/>
      <c r="X19" s="39">
        <f t="shared" si="3"/>
        <v>103500000</v>
      </c>
    </row>
    <row r="20" spans="1:24" s="13" customFormat="1" ht="18" customHeight="1">
      <c r="A20" s="37">
        <v>6</v>
      </c>
      <c r="B20" s="37"/>
      <c r="C20" s="37"/>
      <c r="D20" s="37"/>
      <c r="E20" s="37"/>
      <c r="F20" s="37"/>
      <c r="G20" s="37"/>
      <c r="H20" s="37"/>
      <c r="I20" s="38"/>
      <c r="J20" s="38"/>
      <c r="K20" s="38"/>
      <c r="L20" s="38"/>
      <c r="M20" s="38"/>
      <c r="N20" s="110"/>
      <c r="O20" s="110"/>
      <c r="P20" s="110"/>
      <c r="Q20" s="110"/>
      <c r="R20" s="110"/>
      <c r="S20" s="110">
        <f>'ระยะ 4 แพทย์ใหม่ (ศึกษา) '!S20+'ระยะ 4 แพทย์ใหม่ (สาธา)'!S20</f>
        <v>19500000</v>
      </c>
      <c r="T20" s="110">
        <f>'ระยะ 4 แพทย์ใหม่ (ศึกษา) '!T20+'ระยะ 4 แพทย์ใหม่ (สาธา)'!T20</f>
        <v>22800000</v>
      </c>
      <c r="U20" s="110">
        <f>'ระยะ 4 แพทย์ใหม่ (ศึกษา) '!U20+'ระยะ 4 แพทย์ใหม่ (สาธา)'!U20</f>
        <v>24600000</v>
      </c>
      <c r="V20" s="110">
        <f>'ระยะ 4 แพทย์ใหม่ (ศึกษา) '!V20+'ระยะ 4 แพทย์ใหม่ (สาธา)'!V20</f>
        <v>36600000</v>
      </c>
      <c r="W20" s="110"/>
      <c r="X20" s="39">
        <f t="shared" si="3"/>
        <v>103500000</v>
      </c>
    </row>
    <row r="21" spans="1:24" s="13" customFormat="1" ht="18" customHeight="1">
      <c r="A21" s="37">
        <v>7</v>
      </c>
      <c r="B21" s="37"/>
      <c r="C21" s="37"/>
      <c r="D21" s="37"/>
      <c r="E21" s="37"/>
      <c r="F21" s="37"/>
      <c r="G21" s="37"/>
      <c r="H21" s="37"/>
      <c r="I21" s="38"/>
      <c r="J21" s="38"/>
      <c r="K21" s="38"/>
      <c r="L21" s="38"/>
      <c r="M21" s="38"/>
      <c r="N21" s="110"/>
      <c r="O21" s="110"/>
      <c r="P21" s="110"/>
      <c r="Q21" s="110"/>
      <c r="R21" s="110"/>
      <c r="S21" s="110"/>
      <c r="T21" s="110">
        <f>'ระยะ 4 แพทย์ใหม่ (ศึกษา) '!T21+'ระยะ 4 แพทย์ใหม่ (สาธา)'!T21</f>
        <v>13000000</v>
      </c>
      <c r="U21" s="110">
        <f>'ระยะ 4 แพทย์ใหม่ (ศึกษา) '!U21+'ระยะ 4 แพทย์ใหม่ (สาธา)'!U21</f>
        <v>15200000</v>
      </c>
      <c r="V21" s="110">
        <f>'ระยะ 4 แพทย์ใหม่ (ศึกษา) '!V21+'ระยะ 4 แพทย์ใหม่ (สาธา)'!V21</f>
        <v>16400000</v>
      </c>
      <c r="W21" s="110">
        <f>'ระยะ 4 แพทย์ใหม่ (ศึกษา) '!W21+'ระยะ 4 แพทย์ใหม่ (สาธา)'!W21</f>
        <v>24400000</v>
      </c>
      <c r="X21" s="39">
        <f t="shared" si="3"/>
        <v>69000000</v>
      </c>
    </row>
    <row r="22" spans="1:24" s="25" customFormat="1" ht="26.25" customHeight="1">
      <c r="A22" s="40" t="s">
        <v>2</v>
      </c>
      <c r="B22" s="40"/>
      <c r="C22" s="40"/>
      <c r="D22" s="40"/>
      <c r="E22" s="40"/>
      <c r="F22" s="40"/>
      <c r="G22" s="40"/>
      <c r="H22" s="40"/>
      <c r="I22" s="41">
        <f aca="true" t="shared" si="4" ref="I22:O22">SUM(I15:I21)</f>
        <v>0</v>
      </c>
      <c r="J22" s="41">
        <f t="shared" si="4"/>
        <v>0</v>
      </c>
      <c r="K22" s="41">
        <f t="shared" si="4"/>
        <v>0</v>
      </c>
      <c r="L22" s="41">
        <f t="shared" si="4"/>
        <v>0</v>
      </c>
      <c r="M22" s="41">
        <f t="shared" si="4"/>
        <v>0</v>
      </c>
      <c r="N22" s="41">
        <f t="shared" si="4"/>
        <v>6500000</v>
      </c>
      <c r="O22" s="41">
        <f t="shared" si="4"/>
        <v>27100000</v>
      </c>
      <c r="P22" s="41">
        <f aca="true" t="shared" si="5" ref="P22:W22">SUM(P15:P21)</f>
        <v>50500000</v>
      </c>
      <c r="Q22" s="41">
        <f t="shared" si="5"/>
        <v>79100000</v>
      </c>
      <c r="R22" s="41">
        <f t="shared" si="5"/>
        <v>103500000</v>
      </c>
      <c r="S22" s="41">
        <f t="shared" si="5"/>
        <v>103500000</v>
      </c>
      <c r="T22" s="41">
        <f t="shared" si="5"/>
        <v>97000000</v>
      </c>
      <c r="U22" s="41">
        <f t="shared" si="5"/>
        <v>76400000</v>
      </c>
      <c r="V22" s="41">
        <f t="shared" si="5"/>
        <v>53000000</v>
      </c>
      <c r="W22" s="41">
        <f t="shared" si="5"/>
        <v>24400000</v>
      </c>
      <c r="X22" s="105">
        <f t="shared" si="3"/>
        <v>621000000</v>
      </c>
    </row>
    <row r="23" ht="10.5" customHeight="1"/>
    <row r="24" spans="1:19" ht="18.75">
      <c r="A24" s="114" t="s">
        <v>4</v>
      </c>
      <c r="B24" s="7"/>
      <c r="C24" s="7"/>
      <c r="D24" s="7"/>
      <c r="E24" s="7"/>
      <c r="F24" s="7"/>
      <c r="G24" s="7"/>
      <c r="H24" s="7"/>
      <c r="I24" s="7"/>
      <c r="P24" s="18">
        <v>100000</v>
      </c>
      <c r="Q24" s="7" t="s">
        <v>15</v>
      </c>
      <c r="R24" s="7"/>
      <c r="S24" s="23" t="s">
        <v>6</v>
      </c>
    </row>
    <row r="25" spans="1:19" ht="18.75">
      <c r="A25" s="114" t="s">
        <v>4</v>
      </c>
      <c r="B25" s="7"/>
      <c r="C25" s="7"/>
      <c r="D25" s="7"/>
      <c r="E25" s="7"/>
      <c r="F25" s="7"/>
      <c r="G25" s="7"/>
      <c r="H25" s="7"/>
      <c r="I25" s="7"/>
      <c r="P25" s="19">
        <v>300000</v>
      </c>
      <c r="Q25" s="7" t="s">
        <v>7</v>
      </c>
      <c r="R25" s="7"/>
      <c r="S25" s="23" t="s">
        <v>8</v>
      </c>
    </row>
    <row r="26" spans="1:19" ht="18.75">
      <c r="A26" s="114" t="s">
        <v>4</v>
      </c>
      <c r="B26" s="7"/>
      <c r="C26" s="7"/>
      <c r="D26" s="7"/>
      <c r="E26" s="7"/>
      <c r="F26" s="7"/>
      <c r="G26" s="7"/>
      <c r="H26" s="7"/>
      <c r="I26" s="7"/>
      <c r="P26" s="19">
        <v>200000</v>
      </c>
      <c r="Q26" s="7" t="s">
        <v>16</v>
      </c>
      <c r="R26" s="7"/>
      <c r="S26" s="23" t="s">
        <v>10</v>
      </c>
    </row>
  </sheetData>
  <sheetProtection/>
  <mergeCells count="1">
    <mergeCell ref="A1:X1"/>
  </mergeCells>
  <printOptions horizontalCentered="1"/>
  <pageMargins left="0.15748031496062992" right="0.1968503937007874" top="0.6692913385826772" bottom="0.2755905511811024" header="0.15748031496062992" footer="0.1968503937007874"/>
  <pageSetup horizontalDpi="600" verticalDpi="600" orientation="landscape" paperSize="9" r:id="rId1"/>
  <headerFooter alignWithMargins="0">
    <oddHeader>&amp;R&amp;"TH Chakra Petch,Bold"&amp;16เอกสารแนบหมายเลข 3.3</oddHeader>
    <oddFooter>&amp;R&amp;"TH K2D July8,Regular"F-QP-PN-01-002
แก้ไขครั้งที่ 01 วันที่บังคับใช้ 1 กุมภาพันธ์ 2556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AF26"/>
  <sheetViews>
    <sheetView view="pageBreakPreview" zoomScale="70" zoomScaleSheetLayoutView="70" zoomScalePageLayoutView="0" workbookViewId="0" topLeftCell="A1">
      <selection activeCell="Q4" sqref="Q4"/>
    </sheetView>
  </sheetViews>
  <sheetFormatPr defaultColWidth="9.33203125" defaultRowHeight="21"/>
  <cols>
    <col min="1" max="1" width="12.5" style="3" customWidth="1"/>
    <col min="2" max="13" width="12.5" style="3" hidden="1" customWidth="1"/>
    <col min="14" max="14" width="12.5" style="3" customWidth="1"/>
    <col min="15" max="17" width="12.16015625" style="3" customWidth="1"/>
    <col min="18" max="18" width="13" style="3" customWidth="1"/>
    <col min="19" max="23" width="12.16015625" style="3" customWidth="1"/>
    <col min="24" max="24" width="14" style="3" bestFit="1" customWidth="1"/>
    <col min="25" max="28" width="12.5" style="3" customWidth="1"/>
    <col min="29" max="31" width="11.83203125" style="3" customWidth="1"/>
    <col min="32" max="32" width="16" style="4" customWidth="1"/>
    <col min="33" max="33" width="9.66015625" style="3" customWidth="1"/>
    <col min="34" max="16384" width="9.33203125" style="3" customWidth="1"/>
  </cols>
  <sheetData>
    <row r="1" spans="1:32" ht="33.75" customHeight="1">
      <c r="A1" s="115" t="s">
        <v>11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"/>
      <c r="Z1" s="1"/>
      <c r="AA1" s="1"/>
      <c r="AB1" s="1"/>
      <c r="AC1" s="1"/>
      <c r="AD1" s="1"/>
      <c r="AE1" s="1"/>
      <c r="AF1" s="2"/>
    </row>
    <row r="2" spans="1:11" ht="21">
      <c r="A2" s="3" t="s">
        <v>0</v>
      </c>
      <c r="I2" s="5"/>
      <c r="J2" s="5"/>
      <c r="K2" s="6"/>
    </row>
    <row r="3" spans="1:24" s="22" customFormat="1" ht="18.75">
      <c r="A3" s="26" t="s">
        <v>1</v>
      </c>
      <c r="B3" s="27">
        <v>2549</v>
      </c>
      <c r="C3" s="27">
        <v>2550</v>
      </c>
      <c r="D3" s="27">
        <v>2551</v>
      </c>
      <c r="E3" s="27">
        <v>2552</v>
      </c>
      <c r="F3" s="28">
        <v>2553</v>
      </c>
      <c r="G3" s="28">
        <v>2554</v>
      </c>
      <c r="H3" s="28">
        <v>2555</v>
      </c>
      <c r="I3" s="29">
        <v>2556</v>
      </c>
      <c r="J3" s="29">
        <v>2557</v>
      </c>
      <c r="K3" s="29">
        <v>2558</v>
      </c>
      <c r="L3" s="29">
        <v>2559</v>
      </c>
      <c r="M3" s="29">
        <v>2560</v>
      </c>
      <c r="N3" s="28">
        <v>2561</v>
      </c>
      <c r="O3" s="28">
        <v>2562</v>
      </c>
      <c r="P3" s="28">
        <v>2563</v>
      </c>
      <c r="Q3" s="28">
        <v>2564</v>
      </c>
      <c r="R3" s="104">
        <v>2565</v>
      </c>
      <c r="S3" s="104">
        <v>2566</v>
      </c>
      <c r="T3" s="104">
        <v>2567</v>
      </c>
      <c r="U3" s="104">
        <v>2568</v>
      </c>
      <c r="V3" s="104">
        <v>2569</v>
      </c>
      <c r="W3" s="104">
        <v>2570</v>
      </c>
      <c r="X3" s="30" t="s">
        <v>2</v>
      </c>
    </row>
    <row r="4" spans="1:32" ht="18.75">
      <c r="A4" s="31">
        <v>1</v>
      </c>
      <c r="B4" s="31"/>
      <c r="C4" s="31"/>
      <c r="D4" s="31"/>
      <c r="E4" s="31"/>
      <c r="F4" s="31"/>
      <c r="G4" s="31"/>
      <c r="H4" s="31"/>
      <c r="I4" s="32"/>
      <c r="J4" s="32"/>
      <c r="K4" s="32"/>
      <c r="L4" s="32"/>
      <c r="M4" s="32"/>
      <c r="N4" s="106">
        <v>0</v>
      </c>
      <c r="O4" s="107">
        <v>0</v>
      </c>
      <c r="P4" s="108">
        <v>0</v>
      </c>
      <c r="Q4" s="108">
        <v>40</v>
      </c>
      <c r="R4" s="32"/>
      <c r="S4" s="32"/>
      <c r="T4" s="32"/>
      <c r="U4" s="32"/>
      <c r="V4" s="32"/>
      <c r="W4" s="32"/>
      <c r="X4" s="30">
        <f aca="true" t="shared" si="0" ref="X4:X10">SUM(I4:W4)</f>
        <v>40</v>
      </c>
      <c r="AF4" s="3"/>
    </row>
    <row r="5" spans="1:32" ht="18.75">
      <c r="A5" s="31">
        <v>2</v>
      </c>
      <c r="B5" s="31"/>
      <c r="C5" s="31"/>
      <c r="D5" s="31"/>
      <c r="E5" s="31"/>
      <c r="F5" s="31"/>
      <c r="G5" s="31"/>
      <c r="H5" s="31"/>
      <c r="I5" s="32"/>
      <c r="J5" s="32"/>
      <c r="K5" s="32"/>
      <c r="L5" s="32"/>
      <c r="M5" s="32"/>
      <c r="N5" s="106"/>
      <c r="O5" s="107">
        <v>0</v>
      </c>
      <c r="P5" s="108">
        <v>0</v>
      </c>
      <c r="Q5" s="108">
        <v>0</v>
      </c>
      <c r="R5" s="108">
        <f>+Q4</f>
        <v>40</v>
      </c>
      <c r="S5" s="32"/>
      <c r="T5" s="32"/>
      <c r="U5" s="32"/>
      <c r="V5" s="32"/>
      <c r="W5" s="32"/>
      <c r="X5" s="30">
        <f t="shared" si="0"/>
        <v>40</v>
      </c>
      <c r="AF5" s="3"/>
    </row>
    <row r="6" spans="1:32" ht="18.75">
      <c r="A6" s="31">
        <v>3</v>
      </c>
      <c r="B6" s="31"/>
      <c r="C6" s="31"/>
      <c r="D6" s="31"/>
      <c r="E6" s="31"/>
      <c r="F6" s="31"/>
      <c r="G6" s="31"/>
      <c r="H6" s="31"/>
      <c r="I6" s="32"/>
      <c r="J6" s="32"/>
      <c r="K6" s="32"/>
      <c r="L6" s="32"/>
      <c r="M6" s="32"/>
      <c r="N6" s="106"/>
      <c r="O6" s="107"/>
      <c r="P6" s="108">
        <v>0</v>
      </c>
      <c r="Q6" s="108">
        <v>0</v>
      </c>
      <c r="R6" s="108">
        <v>0</v>
      </c>
      <c r="S6" s="108">
        <f>+R5</f>
        <v>40</v>
      </c>
      <c r="T6" s="32"/>
      <c r="U6" s="32"/>
      <c r="V6" s="111"/>
      <c r="W6" s="32"/>
      <c r="X6" s="30">
        <f t="shared" si="0"/>
        <v>40</v>
      </c>
      <c r="AF6" s="3"/>
    </row>
    <row r="7" spans="1:32" ht="18.75">
      <c r="A7" s="31">
        <v>4</v>
      </c>
      <c r="B7" s="31"/>
      <c r="C7" s="31"/>
      <c r="D7" s="31"/>
      <c r="E7" s="31"/>
      <c r="F7" s="31"/>
      <c r="G7" s="31"/>
      <c r="H7" s="31"/>
      <c r="I7" s="32"/>
      <c r="J7" s="32"/>
      <c r="K7" s="32"/>
      <c r="L7" s="32"/>
      <c r="M7" s="32"/>
      <c r="N7" s="106"/>
      <c r="O7" s="107"/>
      <c r="P7" s="108"/>
      <c r="Q7" s="108">
        <v>0</v>
      </c>
      <c r="R7" s="108">
        <v>0</v>
      </c>
      <c r="S7" s="108">
        <v>0</v>
      </c>
      <c r="T7" s="108">
        <f>+S6</f>
        <v>40</v>
      </c>
      <c r="U7" s="32"/>
      <c r="V7" s="111"/>
      <c r="W7" s="111"/>
      <c r="X7" s="30">
        <f t="shared" si="0"/>
        <v>40</v>
      </c>
      <c r="AF7" s="3"/>
    </row>
    <row r="8" spans="1:32" ht="18.75">
      <c r="A8" s="31">
        <v>5</v>
      </c>
      <c r="B8" s="31"/>
      <c r="C8" s="31"/>
      <c r="D8" s="31"/>
      <c r="E8" s="31"/>
      <c r="F8" s="31"/>
      <c r="G8" s="31"/>
      <c r="H8" s="31"/>
      <c r="I8" s="32"/>
      <c r="J8" s="32"/>
      <c r="K8" s="32"/>
      <c r="L8" s="32"/>
      <c r="M8" s="32"/>
      <c r="N8" s="106"/>
      <c r="O8" s="107"/>
      <c r="P8" s="108"/>
      <c r="Q8" s="108"/>
      <c r="R8" s="108">
        <v>0</v>
      </c>
      <c r="S8" s="108">
        <v>0</v>
      </c>
      <c r="T8" s="108">
        <v>0</v>
      </c>
      <c r="U8" s="108">
        <f>+T7</f>
        <v>40</v>
      </c>
      <c r="V8" s="111"/>
      <c r="W8" s="111"/>
      <c r="X8" s="30">
        <f t="shared" si="0"/>
        <v>40</v>
      </c>
      <c r="AF8" s="3"/>
    </row>
    <row r="9" spans="1:32" ht="18.75">
      <c r="A9" s="31">
        <v>6</v>
      </c>
      <c r="B9" s="31"/>
      <c r="C9" s="31"/>
      <c r="D9" s="31"/>
      <c r="E9" s="31"/>
      <c r="F9" s="31"/>
      <c r="G9" s="31"/>
      <c r="H9" s="31"/>
      <c r="I9" s="43"/>
      <c r="J9" s="32"/>
      <c r="K9" s="32"/>
      <c r="L9" s="32"/>
      <c r="M9" s="32"/>
      <c r="N9" s="106"/>
      <c r="O9" s="107"/>
      <c r="P9" s="108"/>
      <c r="Q9" s="108"/>
      <c r="R9" s="108"/>
      <c r="S9" s="108">
        <v>0</v>
      </c>
      <c r="T9" s="108">
        <v>0</v>
      </c>
      <c r="U9" s="108">
        <v>0</v>
      </c>
      <c r="V9" s="108">
        <f>+U8</f>
        <v>40</v>
      </c>
      <c r="W9" s="111"/>
      <c r="X9" s="30">
        <f t="shared" si="0"/>
        <v>40</v>
      </c>
      <c r="AF9" s="3"/>
    </row>
    <row r="10" spans="1:32" ht="18.75">
      <c r="A10" s="31">
        <v>7</v>
      </c>
      <c r="B10" s="31"/>
      <c r="C10" s="31"/>
      <c r="D10" s="31"/>
      <c r="E10" s="31"/>
      <c r="F10" s="31"/>
      <c r="G10" s="31"/>
      <c r="H10" s="31"/>
      <c r="I10" s="43"/>
      <c r="J10" s="43"/>
      <c r="K10" s="32"/>
      <c r="L10" s="32"/>
      <c r="M10" s="32"/>
      <c r="N10" s="109"/>
      <c r="O10" s="107"/>
      <c r="P10" s="108"/>
      <c r="Q10" s="108"/>
      <c r="R10" s="108"/>
      <c r="S10" s="108"/>
      <c r="T10" s="108">
        <v>0</v>
      </c>
      <c r="U10" s="108">
        <v>0</v>
      </c>
      <c r="V10" s="108">
        <v>0</v>
      </c>
      <c r="W10" s="108">
        <f>+V9</f>
        <v>40</v>
      </c>
      <c r="X10" s="30">
        <f t="shared" si="0"/>
        <v>40</v>
      </c>
      <c r="AF10" s="3"/>
    </row>
    <row r="11" spans="1:24" s="7" customFormat="1" ht="26.25" customHeight="1">
      <c r="A11" s="26" t="s">
        <v>2</v>
      </c>
      <c r="B11" s="34"/>
      <c r="C11" s="34"/>
      <c r="D11" s="34"/>
      <c r="E11" s="34"/>
      <c r="F11" s="34"/>
      <c r="G11" s="34"/>
      <c r="H11" s="34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5">
        <f>SUM(I11:J11)</f>
        <v>0</v>
      </c>
    </row>
    <row r="12" spans="1:24" s="7" customFormat="1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1"/>
    </row>
    <row r="13" spans="11:32" ht="10.5" customHeight="1"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4"/>
      <c r="AF13" s="3"/>
    </row>
    <row r="14" spans="1:32" ht="18.75">
      <c r="A14" s="34" t="s">
        <v>1</v>
      </c>
      <c r="B14" s="27">
        <v>2549</v>
      </c>
      <c r="C14" s="27">
        <v>2550</v>
      </c>
      <c r="D14" s="27">
        <v>2551</v>
      </c>
      <c r="E14" s="27">
        <v>2552</v>
      </c>
      <c r="F14" s="28">
        <v>2553</v>
      </c>
      <c r="G14" s="28">
        <v>2554</v>
      </c>
      <c r="H14" s="28">
        <v>2555</v>
      </c>
      <c r="I14" s="26">
        <v>2556</v>
      </c>
      <c r="J14" s="26">
        <v>2557</v>
      </c>
      <c r="K14" s="26">
        <v>2558</v>
      </c>
      <c r="L14" s="26">
        <v>2559</v>
      </c>
      <c r="M14" s="26">
        <v>2560</v>
      </c>
      <c r="N14" s="26">
        <v>2561</v>
      </c>
      <c r="O14" s="26">
        <v>2562</v>
      </c>
      <c r="P14" s="26">
        <v>2563</v>
      </c>
      <c r="Q14" s="26">
        <v>2564</v>
      </c>
      <c r="R14" s="104">
        <v>2565</v>
      </c>
      <c r="S14" s="104">
        <v>2566</v>
      </c>
      <c r="T14" s="104">
        <v>2567</v>
      </c>
      <c r="U14" s="104">
        <v>2568</v>
      </c>
      <c r="V14" s="104">
        <v>2569</v>
      </c>
      <c r="W14" s="104">
        <v>2570</v>
      </c>
      <c r="X14" s="36" t="s">
        <v>2</v>
      </c>
      <c r="AF14" s="3"/>
    </row>
    <row r="15" spans="1:24" s="13" customFormat="1" ht="18" customHeight="1">
      <c r="A15" s="37">
        <v>1</v>
      </c>
      <c r="B15" s="37"/>
      <c r="C15" s="37"/>
      <c r="D15" s="37"/>
      <c r="E15" s="37"/>
      <c r="F15" s="37"/>
      <c r="G15" s="37"/>
      <c r="H15" s="37"/>
      <c r="I15" s="38"/>
      <c r="J15" s="38"/>
      <c r="K15" s="38"/>
      <c r="L15" s="38"/>
      <c r="M15" s="38"/>
      <c r="N15" s="110">
        <f>+N4*P24</f>
        <v>0</v>
      </c>
      <c r="O15" s="110">
        <f>+O4*P24</f>
        <v>0</v>
      </c>
      <c r="P15" s="110">
        <f>+P4*P24</f>
        <v>0</v>
      </c>
      <c r="Q15" s="110">
        <f>+Q4*P24</f>
        <v>4000000</v>
      </c>
      <c r="R15" s="110"/>
      <c r="S15" s="110"/>
      <c r="T15" s="110"/>
      <c r="U15" s="110"/>
      <c r="V15" s="110"/>
      <c r="W15" s="110"/>
      <c r="X15" s="39">
        <f aca="true" t="shared" si="1" ref="X15:X21">SUM(I15:W15)</f>
        <v>4000000</v>
      </c>
    </row>
    <row r="16" spans="1:24" s="13" customFormat="1" ht="18" customHeight="1">
      <c r="A16" s="37">
        <v>2</v>
      </c>
      <c r="B16" s="37"/>
      <c r="C16" s="37"/>
      <c r="D16" s="37"/>
      <c r="E16" s="37"/>
      <c r="F16" s="37"/>
      <c r="G16" s="37"/>
      <c r="H16" s="37"/>
      <c r="I16" s="38"/>
      <c r="J16" s="38"/>
      <c r="K16" s="38"/>
      <c r="L16" s="38"/>
      <c r="M16" s="38"/>
      <c r="N16" s="110"/>
      <c r="O16" s="110">
        <f>+O5*P25</f>
        <v>0</v>
      </c>
      <c r="P16" s="110">
        <f>+P5*P25</f>
        <v>0</v>
      </c>
      <c r="Q16" s="110">
        <f>+Q5*P25</f>
        <v>0</v>
      </c>
      <c r="R16" s="110">
        <f>+R5*P25</f>
        <v>12000000</v>
      </c>
      <c r="S16" s="110"/>
      <c r="T16" s="110"/>
      <c r="U16" s="110"/>
      <c r="V16" s="110"/>
      <c r="W16" s="110"/>
      <c r="X16" s="39">
        <f t="shared" si="1"/>
        <v>12000000</v>
      </c>
    </row>
    <row r="17" spans="1:24" s="13" customFormat="1" ht="18" customHeight="1">
      <c r="A17" s="37">
        <v>3</v>
      </c>
      <c r="B17" s="37"/>
      <c r="C17" s="37"/>
      <c r="D17" s="37"/>
      <c r="E17" s="37"/>
      <c r="F17" s="37"/>
      <c r="G17" s="37"/>
      <c r="H17" s="37"/>
      <c r="I17" s="38"/>
      <c r="J17" s="38"/>
      <c r="K17" s="38"/>
      <c r="L17" s="38"/>
      <c r="M17" s="38"/>
      <c r="N17" s="110"/>
      <c r="O17" s="110"/>
      <c r="P17" s="110">
        <f>+P6*P26</f>
        <v>0</v>
      </c>
      <c r="Q17" s="110">
        <f>+Q6*P25</f>
        <v>0</v>
      </c>
      <c r="R17" s="110">
        <f>+R6*P25</f>
        <v>0</v>
      </c>
      <c r="S17" s="110">
        <f>+S6*P25</f>
        <v>12000000</v>
      </c>
      <c r="T17" s="110"/>
      <c r="U17" s="110"/>
      <c r="V17" s="110"/>
      <c r="W17" s="110"/>
      <c r="X17" s="39">
        <f t="shared" si="1"/>
        <v>12000000</v>
      </c>
    </row>
    <row r="18" spans="1:24" s="13" customFormat="1" ht="18" customHeight="1">
      <c r="A18" s="37">
        <v>4</v>
      </c>
      <c r="B18" s="37"/>
      <c r="C18" s="37"/>
      <c r="D18" s="37"/>
      <c r="E18" s="37"/>
      <c r="F18" s="37"/>
      <c r="G18" s="37"/>
      <c r="H18" s="37"/>
      <c r="I18" s="38"/>
      <c r="J18" s="38"/>
      <c r="K18" s="38"/>
      <c r="L18" s="38"/>
      <c r="M18" s="38"/>
      <c r="N18" s="110"/>
      <c r="O18" s="110"/>
      <c r="P18" s="110"/>
      <c r="Q18" s="110">
        <f>+Q7*P25</f>
        <v>0</v>
      </c>
      <c r="R18" s="110">
        <f>+R7*P25</f>
        <v>0</v>
      </c>
      <c r="S18" s="110">
        <f>+S7*P25</f>
        <v>0</v>
      </c>
      <c r="T18" s="110">
        <f>+T7*P25</f>
        <v>12000000</v>
      </c>
      <c r="U18" s="110"/>
      <c r="V18" s="110"/>
      <c r="W18" s="110"/>
      <c r="X18" s="39">
        <f t="shared" si="1"/>
        <v>12000000</v>
      </c>
    </row>
    <row r="19" spans="1:24" s="13" customFormat="1" ht="18" customHeight="1">
      <c r="A19" s="37">
        <v>5</v>
      </c>
      <c r="B19" s="37"/>
      <c r="C19" s="37"/>
      <c r="D19" s="37"/>
      <c r="E19" s="37"/>
      <c r="F19" s="37"/>
      <c r="G19" s="37"/>
      <c r="H19" s="37"/>
      <c r="I19" s="38"/>
      <c r="J19" s="38"/>
      <c r="K19" s="38"/>
      <c r="L19" s="38"/>
      <c r="M19" s="38"/>
      <c r="N19" s="110"/>
      <c r="O19" s="110"/>
      <c r="P19" s="110"/>
      <c r="Q19" s="110"/>
      <c r="R19" s="110">
        <f>+R8*P25</f>
        <v>0</v>
      </c>
      <c r="S19" s="110">
        <f>+S8*P25</f>
        <v>0</v>
      </c>
      <c r="T19" s="110">
        <f>+T8*P25</f>
        <v>0</v>
      </c>
      <c r="U19" s="110">
        <f>+U8*P25</f>
        <v>12000000</v>
      </c>
      <c r="V19" s="110"/>
      <c r="W19" s="110"/>
      <c r="X19" s="39">
        <f t="shared" si="1"/>
        <v>12000000</v>
      </c>
    </row>
    <row r="20" spans="1:24" s="13" customFormat="1" ht="18" customHeight="1">
      <c r="A20" s="37">
        <v>6</v>
      </c>
      <c r="B20" s="37"/>
      <c r="C20" s="37"/>
      <c r="D20" s="37"/>
      <c r="E20" s="37"/>
      <c r="F20" s="37"/>
      <c r="G20" s="37"/>
      <c r="H20" s="37"/>
      <c r="I20" s="44"/>
      <c r="J20" s="38"/>
      <c r="K20" s="38"/>
      <c r="L20" s="38"/>
      <c r="M20" s="38"/>
      <c r="N20" s="110"/>
      <c r="O20" s="110"/>
      <c r="P20" s="110"/>
      <c r="Q20" s="110"/>
      <c r="R20" s="110"/>
      <c r="S20" s="110">
        <f>+S9*P25</f>
        <v>0</v>
      </c>
      <c r="T20" s="110">
        <f>+T9*P25</f>
        <v>0</v>
      </c>
      <c r="U20" s="110">
        <f>+U9*P25</f>
        <v>0</v>
      </c>
      <c r="V20" s="110">
        <f>+V9*P25</f>
        <v>12000000</v>
      </c>
      <c r="W20" s="110"/>
      <c r="X20" s="39">
        <f t="shared" si="1"/>
        <v>12000000</v>
      </c>
    </row>
    <row r="21" spans="1:24" s="13" customFormat="1" ht="18" customHeight="1">
      <c r="A21" s="37">
        <v>7</v>
      </c>
      <c r="B21" s="37"/>
      <c r="C21" s="37"/>
      <c r="D21" s="37"/>
      <c r="E21" s="37"/>
      <c r="F21" s="37"/>
      <c r="G21" s="37"/>
      <c r="H21" s="37"/>
      <c r="I21" s="44"/>
      <c r="J21" s="44"/>
      <c r="K21" s="38"/>
      <c r="L21" s="38"/>
      <c r="M21" s="38"/>
      <c r="N21" s="110"/>
      <c r="O21" s="110"/>
      <c r="P21" s="110"/>
      <c r="Q21" s="110"/>
      <c r="R21" s="110"/>
      <c r="S21" s="110"/>
      <c r="T21" s="110">
        <f>+T10*P26</f>
        <v>0</v>
      </c>
      <c r="U21" s="110">
        <f>+U10*P26</f>
        <v>0</v>
      </c>
      <c r="V21" s="110">
        <f>+V10*P26</f>
        <v>0</v>
      </c>
      <c r="W21" s="110">
        <f>+W10*P26</f>
        <v>8000000</v>
      </c>
      <c r="X21" s="39">
        <f t="shared" si="1"/>
        <v>8000000</v>
      </c>
    </row>
    <row r="22" spans="1:24" s="25" customFormat="1" ht="26.25" customHeight="1">
      <c r="A22" s="40" t="s">
        <v>2</v>
      </c>
      <c r="B22" s="40"/>
      <c r="C22" s="40"/>
      <c r="D22" s="40"/>
      <c r="E22" s="40"/>
      <c r="F22" s="40"/>
      <c r="G22" s="40"/>
      <c r="H22" s="40"/>
      <c r="I22" s="41"/>
      <c r="J22" s="41"/>
      <c r="K22" s="41"/>
      <c r="L22" s="41"/>
      <c r="M22" s="41"/>
      <c r="N22" s="41">
        <f aca="true" t="shared" si="2" ref="N22:W22">SUM(N15:N21)</f>
        <v>0</v>
      </c>
      <c r="O22" s="41">
        <f t="shared" si="2"/>
        <v>0</v>
      </c>
      <c r="P22" s="41">
        <f t="shared" si="2"/>
        <v>0</v>
      </c>
      <c r="Q22" s="41">
        <f t="shared" si="2"/>
        <v>4000000</v>
      </c>
      <c r="R22" s="41">
        <f t="shared" si="2"/>
        <v>12000000</v>
      </c>
      <c r="S22" s="41">
        <f t="shared" si="2"/>
        <v>12000000</v>
      </c>
      <c r="T22" s="41">
        <f t="shared" si="2"/>
        <v>12000000</v>
      </c>
      <c r="U22" s="41">
        <f t="shared" si="2"/>
        <v>12000000</v>
      </c>
      <c r="V22" s="41">
        <f t="shared" si="2"/>
        <v>12000000</v>
      </c>
      <c r="W22" s="41">
        <f t="shared" si="2"/>
        <v>8000000</v>
      </c>
      <c r="X22" s="42">
        <f>SUM(I22:J22)</f>
        <v>0</v>
      </c>
    </row>
    <row r="23" ht="10.5" customHeight="1"/>
    <row r="24" spans="1:19" ht="18.75">
      <c r="A24" s="7" t="s">
        <v>4</v>
      </c>
      <c r="B24" s="7"/>
      <c r="C24" s="7"/>
      <c r="D24" s="7"/>
      <c r="E24" s="7"/>
      <c r="F24" s="7"/>
      <c r="G24" s="7"/>
      <c r="H24" s="7"/>
      <c r="I24" s="7"/>
      <c r="P24" s="18">
        <v>100000</v>
      </c>
      <c r="Q24" s="7" t="s">
        <v>15</v>
      </c>
      <c r="R24" s="7"/>
      <c r="S24" s="23" t="s">
        <v>6</v>
      </c>
    </row>
    <row r="25" spans="1:19" ht="18.75">
      <c r="A25" s="7" t="s">
        <v>4</v>
      </c>
      <c r="B25" s="7"/>
      <c r="C25" s="7"/>
      <c r="D25" s="7"/>
      <c r="E25" s="7"/>
      <c r="F25" s="7"/>
      <c r="G25" s="7"/>
      <c r="H25" s="7"/>
      <c r="I25" s="7"/>
      <c r="P25" s="19">
        <v>300000</v>
      </c>
      <c r="Q25" s="7" t="s">
        <v>7</v>
      </c>
      <c r="R25" s="7"/>
      <c r="S25" s="23" t="s">
        <v>8</v>
      </c>
    </row>
    <row r="26" spans="1:19" ht="18.75">
      <c r="A26" s="7" t="s">
        <v>4</v>
      </c>
      <c r="B26" s="7"/>
      <c r="C26" s="7"/>
      <c r="D26" s="7"/>
      <c r="E26" s="7"/>
      <c r="F26" s="7"/>
      <c r="G26" s="7"/>
      <c r="H26" s="7"/>
      <c r="I26" s="7"/>
      <c r="P26" s="19">
        <v>200000</v>
      </c>
      <c r="Q26" s="7" t="s">
        <v>16</v>
      </c>
      <c r="R26" s="7"/>
      <c r="S26" s="23" t="s">
        <v>10</v>
      </c>
    </row>
  </sheetData>
  <sheetProtection/>
  <mergeCells count="1">
    <mergeCell ref="A1:X1"/>
  </mergeCells>
  <printOptions horizontalCentered="1"/>
  <pageMargins left="0.15748031496062992" right="0.1968503937007874" top="0.6692913385826772" bottom="0.2755905511811024" header="0.15748031496062992" footer="0.1968503937007874"/>
  <pageSetup horizontalDpi="600" verticalDpi="600" orientation="landscape" paperSize="9" r:id="rId1"/>
  <headerFooter alignWithMargins="0">
    <oddHeader>&amp;R&amp;"TH Chakra Petch,Bold"&amp;16เอกสารแนบหมายเลข 3.3</oddHeader>
    <oddFooter>&amp;R&amp;"TH K2D July8,Regular"F-QP-PN-01-002
แก้ไขครั้งที่ 01 วันที่บังคับใช้ 1 กุมภาพันธ์ 2556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AF26"/>
  <sheetViews>
    <sheetView view="pageBreakPreview" zoomScale="80" zoomScaleSheetLayoutView="80" zoomScalePageLayoutView="0" workbookViewId="0" topLeftCell="A1">
      <selection activeCell="R11" sqref="R11"/>
    </sheetView>
  </sheetViews>
  <sheetFormatPr defaultColWidth="9.33203125" defaultRowHeight="21"/>
  <cols>
    <col min="1" max="1" width="12.5" style="3" customWidth="1"/>
    <col min="2" max="13" width="12.5" style="3" hidden="1" customWidth="1"/>
    <col min="14" max="14" width="12.5" style="3" customWidth="1"/>
    <col min="15" max="17" width="13.5" style="3" customWidth="1"/>
    <col min="18" max="23" width="12.16015625" style="3" customWidth="1"/>
    <col min="24" max="24" width="14" style="3" bestFit="1" customWidth="1"/>
    <col min="25" max="28" width="12.5" style="3" customWidth="1"/>
    <col min="29" max="31" width="11.83203125" style="3" customWidth="1"/>
    <col min="32" max="32" width="16" style="4" customWidth="1"/>
    <col min="33" max="33" width="9.66015625" style="3" customWidth="1"/>
    <col min="34" max="16384" width="9.33203125" style="3" customWidth="1"/>
  </cols>
  <sheetData>
    <row r="1" spans="1:32" ht="33.75" customHeight="1">
      <c r="A1" s="115" t="s">
        <v>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"/>
      <c r="Z1" s="1"/>
      <c r="AA1" s="1"/>
      <c r="AB1" s="1"/>
      <c r="AC1" s="1"/>
      <c r="AD1" s="1"/>
      <c r="AE1" s="1"/>
      <c r="AF1" s="2"/>
    </row>
    <row r="2" spans="1:11" ht="21">
      <c r="A2" s="3" t="s">
        <v>0</v>
      </c>
      <c r="I2" s="5"/>
      <c r="J2" s="5"/>
      <c r="K2" s="6"/>
    </row>
    <row r="3" spans="1:24" s="22" customFormat="1" ht="18.75">
      <c r="A3" s="26" t="s">
        <v>1</v>
      </c>
      <c r="B3" s="27">
        <v>2549</v>
      </c>
      <c r="C3" s="27">
        <v>2550</v>
      </c>
      <c r="D3" s="27">
        <v>2551</v>
      </c>
      <c r="E3" s="27">
        <v>2552</v>
      </c>
      <c r="F3" s="28">
        <v>2553</v>
      </c>
      <c r="G3" s="28">
        <v>2554</v>
      </c>
      <c r="H3" s="88">
        <v>2555</v>
      </c>
      <c r="I3" s="91">
        <v>2556</v>
      </c>
      <c r="J3" s="93">
        <v>2557</v>
      </c>
      <c r="K3" s="93">
        <v>2558</v>
      </c>
      <c r="L3" s="87">
        <v>2559</v>
      </c>
      <c r="M3" s="95">
        <v>2560</v>
      </c>
      <c r="N3" s="97">
        <v>2561</v>
      </c>
      <c r="O3" s="96">
        <v>2562</v>
      </c>
      <c r="P3" s="26">
        <v>2563</v>
      </c>
      <c r="Q3" s="26">
        <v>2564</v>
      </c>
      <c r="R3" s="104">
        <v>2565</v>
      </c>
      <c r="S3" s="104">
        <v>2566</v>
      </c>
      <c r="T3" s="104">
        <v>2567</v>
      </c>
      <c r="U3" s="104">
        <v>2568</v>
      </c>
      <c r="V3" s="104">
        <v>2569</v>
      </c>
      <c r="W3" s="104">
        <v>2570</v>
      </c>
      <c r="X3" s="30" t="s">
        <v>2</v>
      </c>
    </row>
    <row r="4" spans="1:32" ht="18.75">
      <c r="A4" s="31">
        <v>1</v>
      </c>
      <c r="B4" s="31"/>
      <c r="C4" s="31"/>
      <c r="D4" s="31"/>
      <c r="E4" s="31"/>
      <c r="F4" s="31"/>
      <c r="G4" s="31"/>
      <c r="H4" s="89"/>
      <c r="I4" s="98"/>
      <c r="J4" s="98"/>
      <c r="K4" s="98"/>
      <c r="L4" s="99"/>
      <c r="M4" s="99"/>
      <c r="N4" s="107">
        <v>65</v>
      </c>
      <c r="O4" s="107">
        <v>76</v>
      </c>
      <c r="P4" s="108">
        <v>82</v>
      </c>
      <c r="Q4" s="108">
        <v>82</v>
      </c>
      <c r="R4" s="111"/>
      <c r="S4" s="111"/>
      <c r="T4" s="111"/>
      <c r="U4" s="111"/>
      <c r="V4" s="111"/>
      <c r="W4" s="111"/>
      <c r="X4" s="30">
        <f aca="true" t="shared" si="0" ref="X4:X10">SUM(N4:W4)</f>
        <v>305</v>
      </c>
      <c r="AF4" s="3"/>
    </row>
    <row r="5" spans="1:32" ht="18.75">
      <c r="A5" s="31">
        <v>2</v>
      </c>
      <c r="B5" s="31"/>
      <c r="C5" s="31"/>
      <c r="D5" s="31"/>
      <c r="E5" s="31"/>
      <c r="F5" s="31"/>
      <c r="G5" s="31"/>
      <c r="H5" s="89"/>
      <c r="I5" s="100"/>
      <c r="J5" s="101"/>
      <c r="K5" s="101"/>
      <c r="L5" s="100"/>
      <c r="M5" s="102"/>
      <c r="N5" s="106"/>
      <c r="O5" s="106">
        <v>65</v>
      </c>
      <c r="P5" s="107">
        <v>76</v>
      </c>
      <c r="Q5" s="108">
        <v>82</v>
      </c>
      <c r="R5" s="108">
        <f>+Q4</f>
        <v>82</v>
      </c>
      <c r="S5" s="111"/>
      <c r="T5" s="111"/>
      <c r="U5" s="111"/>
      <c r="V5" s="111"/>
      <c r="W5" s="111"/>
      <c r="X5" s="30">
        <f t="shared" si="0"/>
        <v>305</v>
      </c>
      <c r="AF5" s="3"/>
    </row>
    <row r="6" spans="1:32" ht="18.75">
      <c r="A6" s="31">
        <v>3</v>
      </c>
      <c r="B6" s="31"/>
      <c r="C6" s="31"/>
      <c r="D6" s="31"/>
      <c r="E6" s="31"/>
      <c r="F6" s="31"/>
      <c r="G6" s="31"/>
      <c r="H6" s="89"/>
      <c r="I6" s="98"/>
      <c r="J6" s="98"/>
      <c r="K6" s="98"/>
      <c r="L6" s="99"/>
      <c r="M6" s="99"/>
      <c r="N6" s="106"/>
      <c r="O6" s="107"/>
      <c r="P6" s="106">
        <v>65</v>
      </c>
      <c r="Q6" s="107">
        <v>76</v>
      </c>
      <c r="R6" s="108">
        <v>82</v>
      </c>
      <c r="S6" s="108">
        <f>+R5</f>
        <v>82</v>
      </c>
      <c r="T6" s="111"/>
      <c r="U6" s="111"/>
      <c r="V6" s="111"/>
      <c r="W6" s="111"/>
      <c r="X6" s="30">
        <f t="shared" si="0"/>
        <v>305</v>
      </c>
      <c r="AF6" s="3"/>
    </row>
    <row r="7" spans="1:32" ht="18.75">
      <c r="A7" s="31">
        <v>4</v>
      </c>
      <c r="B7" s="31"/>
      <c r="C7" s="31"/>
      <c r="D7" s="31"/>
      <c r="E7" s="31"/>
      <c r="F7" s="31"/>
      <c r="G7" s="31"/>
      <c r="H7" s="89"/>
      <c r="I7" s="98"/>
      <c r="J7" s="98"/>
      <c r="K7" s="98"/>
      <c r="L7" s="99"/>
      <c r="M7" s="99"/>
      <c r="N7" s="106"/>
      <c r="O7" s="107"/>
      <c r="P7" s="108"/>
      <c r="Q7" s="106">
        <v>65</v>
      </c>
      <c r="R7" s="107">
        <v>76</v>
      </c>
      <c r="S7" s="108">
        <v>82</v>
      </c>
      <c r="T7" s="108">
        <f>+S6</f>
        <v>82</v>
      </c>
      <c r="U7" s="111"/>
      <c r="V7" s="111"/>
      <c r="W7" s="111"/>
      <c r="X7" s="30">
        <f t="shared" si="0"/>
        <v>305</v>
      </c>
      <c r="AF7" s="3"/>
    </row>
    <row r="8" spans="1:32" ht="18.75">
      <c r="A8" s="31">
        <v>5</v>
      </c>
      <c r="B8" s="31"/>
      <c r="C8" s="31"/>
      <c r="D8" s="31"/>
      <c r="E8" s="31"/>
      <c r="F8" s="31"/>
      <c r="G8" s="31"/>
      <c r="H8" s="89"/>
      <c r="I8" s="98"/>
      <c r="J8" s="98"/>
      <c r="K8" s="98"/>
      <c r="L8" s="99"/>
      <c r="M8" s="99"/>
      <c r="N8" s="106"/>
      <c r="O8" s="107"/>
      <c r="P8" s="108"/>
      <c r="Q8" s="108"/>
      <c r="R8" s="106">
        <v>65</v>
      </c>
      <c r="S8" s="107">
        <v>76</v>
      </c>
      <c r="T8" s="108">
        <v>82</v>
      </c>
      <c r="U8" s="108">
        <f>+T7</f>
        <v>82</v>
      </c>
      <c r="V8" s="111"/>
      <c r="W8" s="111"/>
      <c r="X8" s="30">
        <f t="shared" si="0"/>
        <v>305</v>
      </c>
      <c r="AF8" s="3"/>
    </row>
    <row r="9" spans="1:32" ht="18.75">
      <c r="A9" s="31">
        <v>6</v>
      </c>
      <c r="B9" s="31"/>
      <c r="C9" s="31"/>
      <c r="D9" s="31"/>
      <c r="E9" s="31"/>
      <c r="F9" s="31"/>
      <c r="G9" s="31"/>
      <c r="H9" s="89"/>
      <c r="I9" s="98"/>
      <c r="J9" s="98"/>
      <c r="K9" s="98"/>
      <c r="L9" s="99"/>
      <c r="M9" s="99"/>
      <c r="N9" s="106"/>
      <c r="O9" s="107"/>
      <c r="P9" s="108"/>
      <c r="Q9" s="108"/>
      <c r="R9" s="108"/>
      <c r="S9" s="106">
        <v>65</v>
      </c>
      <c r="T9" s="107">
        <v>76</v>
      </c>
      <c r="U9" s="108">
        <v>82</v>
      </c>
      <c r="V9" s="108">
        <f>+U8</f>
        <v>82</v>
      </c>
      <c r="W9" s="111"/>
      <c r="X9" s="30">
        <f t="shared" si="0"/>
        <v>305</v>
      </c>
      <c r="AF9" s="3"/>
    </row>
    <row r="10" spans="1:32" ht="18.75">
      <c r="A10" s="31">
        <v>7</v>
      </c>
      <c r="B10" s="31"/>
      <c r="C10" s="31"/>
      <c r="D10" s="31"/>
      <c r="E10" s="31"/>
      <c r="F10" s="31"/>
      <c r="G10" s="31"/>
      <c r="H10" s="89"/>
      <c r="I10" s="98"/>
      <c r="J10" s="98"/>
      <c r="K10" s="98"/>
      <c r="L10" s="99"/>
      <c r="M10" s="99"/>
      <c r="N10" s="109"/>
      <c r="O10" s="107"/>
      <c r="P10" s="108"/>
      <c r="Q10" s="108"/>
      <c r="R10" s="108"/>
      <c r="S10" s="108"/>
      <c r="T10" s="106">
        <v>65</v>
      </c>
      <c r="U10" s="107">
        <v>76</v>
      </c>
      <c r="V10" s="108">
        <v>82</v>
      </c>
      <c r="W10" s="108">
        <f>+V9</f>
        <v>82</v>
      </c>
      <c r="X10" s="30">
        <f t="shared" si="0"/>
        <v>305</v>
      </c>
      <c r="AF10" s="3"/>
    </row>
    <row r="11" spans="1:24" s="7" customFormat="1" ht="26.25" customHeight="1">
      <c r="A11" s="26" t="s">
        <v>2</v>
      </c>
      <c r="B11" s="34"/>
      <c r="C11" s="34"/>
      <c r="D11" s="34"/>
      <c r="E11" s="34"/>
      <c r="F11" s="34"/>
      <c r="G11" s="34"/>
      <c r="H11" s="34"/>
      <c r="I11" s="92"/>
      <c r="J11" s="94"/>
      <c r="K11" s="90"/>
      <c r="L11" s="92"/>
      <c r="M11" s="90"/>
      <c r="N11" s="86">
        <f>SUM(N4:N10)</f>
        <v>65</v>
      </c>
      <c r="O11" s="86">
        <f aca="true" t="shared" si="1" ref="O11:W11">SUM(O4:O10)</f>
        <v>141</v>
      </c>
      <c r="P11" s="86">
        <f t="shared" si="1"/>
        <v>223</v>
      </c>
      <c r="Q11" s="86">
        <f t="shared" si="1"/>
        <v>305</v>
      </c>
      <c r="R11" s="86">
        <f t="shared" si="1"/>
        <v>305</v>
      </c>
      <c r="S11" s="86">
        <f t="shared" si="1"/>
        <v>305</v>
      </c>
      <c r="T11" s="86">
        <f t="shared" si="1"/>
        <v>305</v>
      </c>
      <c r="U11" s="86">
        <f t="shared" si="1"/>
        <v>240</v>
      </c>
      <c r="V11" s="86">
        <f t="shared" si="1"/>
        <v>164</v>
      </c>
      <c r="W11" s="86">
        <f t="shared" si="1"/>
        <v>82</v>
      </c>
      <c r="X11" s="35">
        <f>SUM(I11:J11)</f>
        <v>0</v>
      </c>
    </row>
    <row r="12" spans="1:24" s="7" customFormat="1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1"/>
    </row>
    <row r="13" spans="11:32" ht="10.5" customHeight="1"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4"/>
      <c r="AF13" s="3"/>
    </row>
    <row r="14" spans="1:32" ht="18.75">
      <c r="A14" s="34" t="s">
        <v>1</v>
      </c>
      <c r="B14" s="27">
        <v>2549</v>
      </c>
      <c r="C14" s="27">
        <v>2550</v>
      </c>
      <c r="D14" s="27">
        <v>2551</v>
      </c>
      <c r="E14" s="27">
        <v>2552</v>
      </c>
      <c r="F14" s="28">
        <v>2553</v>
      </c>
      <c r="G14" s="28">
        <v>2554</v>
      </c>
      <c r="H14" s="28">
        <v>2555</v>
      </c>
      <c r="I14" s="26">
        <v>2556</v>
      </c>
      <c r="J14" s="26">
        <v>2557</v>
      </c>
      <c r="K14" s="26">
        <v>2558</v>
      </c>
      <c r="L14" s="26">
        <v>2559</v>
      </c>
      <c r="M14" s="26">
        <v>2560</v>
      </c>
      <c r="N14" s="26">
        <v>2561</v>
      </c>
      <c r="O14" s="26">
        <v>2562</v>
      </c>
      <c r="P14" s="26">
        <v>2563</v>
      </c>
      <c r="Q14" s="26">
        <v>2564</v>
      </c>
      <c r="R14" s="104">
        <v>2565</v>
      </c>
      <c r="S14" s="104">
        <v>2566</v>
      </c>
      <c r="T14" s="104">
        <v>2567</v>
      </c>
      <c r="U14" s="104">
        <v>2568</v>
      </c>
      <c r="V14" s="104">
        <v>2569</v>
      </c>
      <c r="W14" s="104">
        <v>2570</v>
      </c>
      <c r="X14" s="36" t="s">
        <v>2</v>
      </c>
      <c r="AF14" s="3"/>
    </row>
    <row r="15" spans="1:24" s="13" customFormat="1" ht="18" customHeight="1">
      <c r="A15" s="37">
        <v>1</v>
      </c>
      <c r="B15" s="37"/>
      <c r="C15" s="37"/>
      <c r="D15" s="37"/>
      <c r="E15" s="37"/>
      <c r="F15" s="37"/>
      <c r="G15" s="37"/>
      <c r="H15" s="37"/>
      <c r="I15" s="38"/>
      <c r="J15" s="38"/>
      <c r="K15" s="38"/>
      <c r="L15" s="38"/>
      <c r="M15" s="38"/>
      <c r="N15" s="110">
        <f>+N4*P24</f>
        <v>6500000</v>
      </c>
      <c r="O15" s="110">
        <f>+O4*P24</f>
        <v>7600000</v>
      </c>
      <c r="P15" s="110">
        <f>+P4*P24</f>
        <v>8200000</v>
      </c>
      <c r="Q15" s="110">
        <f>+Q4*P24</f>
        <v>8200000</v>
      </c>
      <c r="R15" s="110"/>
      <c r="S15" s="110"/>
      <c r="T15" s="110"/>
      <c r="U15" s="110"/>
      <c r="V15" s="110"/>
      <c r="W15" s="110"/>
      <c r="X15" s="39">
        <f aca="true" t="shared" si="2" ref="X15:X21">SUM(N15:W15)</f>
        <v>30500000</v>
      </c>
    </row>
    <row r="16" spans="1:24" s="13" customFormat="1" ht="18" customHeight="1">
      <c r="A16" s="37">
        <v>2</v>
      </c>
      <c r="B16" s="37"/>
      <c r="C16" s="37"/>
      <c r="D16" s="37"/>
      <c r="E16" s="37"/>
      <c r="F16" s="37"/>
      <c r="G16" s="37"/>
      <c r="H16" s="37"/>
      <c r="I16" s="38"/>
      <c r="J16" s="38"/>
      <c r="K16" s="38"/>
      <c r="L16" s="38"/>
      <c r="M16" s="38"/>
      <c r="N16" s="110"/>
      <c r="O16" s="110">
        <f>O5*$P$25</f>
        <v>19500000</v>
      </c>
      <c r="P16" s="110">
        <f>P5*$P$25</f>
        <v>22800000</v>
      </c>
      <c r="Q16" s="110">
        <f>Q5*$P$25</f>
        <v>24600000</v>
      </c>
      <c r="R16" s="110">
        <f>R5*$P$25</f>
        <v>24600000</v>
      </c>
      <c r="S16" s="110"/>
      <c r="T16" s="110"/>
      <c r="U16" s="110"/>
      <c r="V16" s="110"/>
      <c r="W16" s="110"/>
      <c r="X16" s="39">
        <f t="shared" si="2"/>
        <v>91500000</v>
      </c>
    </row>
    <row r="17" spans="1:24" s="13" customFormat="1" ht="18" customHeight="1">
      <c r="A17" s="37">
        <v>3</v>
      </c>
      <c r="B17" s="37"/>
      <c r="C17" s="37"/>
      <c r="D17" s="37"/>
      <c r="E17" s="37"/>
      <c r="F17" s="37"/>
      <c r="G17" s="37"/>
      <c r="H17" s="37"/>
      <c r="I17" s="38"/>
      <c r="J17" s="38"/>
      <c r="K17" s="38"/>
      <c r="L17" s="38"/>
      <c r="M17" s="38"/>
      <c r="N17" s="110"/>
      <c r="O17" s="110"/>
      <c r="P17" s="110">
        <f>P6*$P$25</f>
        <v>19500000</v>
      </c>
      <c r="Q17" s="110">
        <f>Q6*$P$25</f>
        <v>22800000</v>
      </c>
      <c r="R17" s="110">
        <f>R6*$P$25</f>
        <v>24600000</v>
      </c>
      <c r="S17" s="110">
        <f>S6*$P$25</f>
        <v>24600000</v>
      </c>
      <c r="T17" s="110"/>
      <c r="U17" s="110"/>
      <c r="V17" s="110"/>
      <c r="W17" s="110"/>
      <c r="X17" s="39">
        <f t="shared" si="2"/>
        <v>91500000</v>
      </c>
    </row>
    <row r="18" spans="1:24" s="13" customFormat="1" ht="18" customHeight="1">
      <c r="A18" s="37">
        <v>4</v>
      </c>
      <c r="B18" s="37"/>
      <c r="C18" s="37"/>
      <c r="D18" s="37"/>
      <c r="E18" s="37"/>
      <c r="F18" s="37"/>
      <c r="G18" s="37"/>
      <c r="H18" s="37"/>
      <c r="I18" s="38"/>
      <c r="J18" s="38"/>
      <c r="K18" s="38"/>
      <c r="L18" s="38"/>
      <c r="M18" s="38"/>
      <c r="N18" s="110"/>
      <c r="O18" s="110"/>
      <c r="P18" s="110"/>
      <c r="Q18" s="110">
        <f>Q7*$P$25</f>
        <v>19500000</v>
      </c>
      <c r="R18" s="110">
        <f>R7*$P$25</f>
        <v>22800000</v>
      </c>
      <c r="S18" s="110">
        <f>S7*$P$25</f>
        <v>24600000</v>
      </c>
      <c r="T18" s="110">
        <f>T7*$P$25</f>
        <v>24600000</v>
      </c>
      <c r="U18" s="110"/>
      <c r="V18" s="110"/>
      <c r="W18" s="110"/>
      <c r="X18" s="39">
        <f t="shared" si="2"/>
        <v>91500000</v>
      </c>
    </row>
    <row r="19" spans="1:28" s="13" customFormat="1" ht="18" customHeight="1">
      <c r="A19" s="37">
        <v>5</v>
      </c>
      <c r="B19" s="37"/>
      <c r="C19" s="37"/>
      <c r="D19" s="37"/>
      <c r="E19" s="37"/>
      <c r="F19" s="37"/>
      <c r="G19" s="37"/>
      <c r="H19" s="37"/>
      <c r="I19" s="38"/>
      <c r="J19" s="38"/>
      <c r="K19" s="38"/>
      <c r="L19" s="38"/>
      <c r="M19" s="38"/>
      <c r="N19" s="110"/>
      <c r="O19" s="110"/>
      <c r="P19" s="110"/>
      <c r="Q19" s="110"/>
      <c r="R19" s="110">
        <f>R8*$P$25</f>
        <v>19500000</v>
      </c>
      <c r="S19" s="110">
        <f>S8*$P$25</f>
        <v>22800000</v>
      </c>
      <c r="T19" s="110">
        <f>T8*$P$25</f>
        <v>24600000</v>
      </c>
      <c r="U19" s="110">
        <f>U8*$P$25</f>
        <v>24600000</v>
      </c>
      <c r="V19" s="110"/>
      <c r="W19" s="110"/>
      <c r="X19" s="39">
        <f t="shared" si="2"/>
        <v>91500000</v>
      </c>
      <c r="AB19" s="103"/>
    </row>
    <row r="20" spans="1:24" s="13" customFormat="1" ht="18" customHeight="1">
      <c r="A20" s="37">
        <v>6</v>
      </c>
      <c r="B20" s="37"/>
      <c r="C20" s="37"/>
      <c r="D20" s="37"/>
      <c r="E20" s="37"/>
      <c r="F20" s="37"/>
      <c r="G20" s="37"/>
      <c r="H20" s="37"/>
      <c r="I20" s="38"/>
      <c r="J20" s="38"/>
      <c r="K20" s="38"/>
      <c r="L20" s="38"/>
      <c r="M20" s="38"/>
      <c r="N20" s="110"/>
      <c r="O20" s="110"/>
      <c r="P20" s="110"/>
      <c r="Q20" s="110"/>
      <c r="R20" s="110"/>
      <c r="S20" s="110">
        <f>S9*$P$25</f>
        <v>19500000</v>
      </c>
      <c r="T20" s="110">
        <f>T9*$P$25</f>
        <v>22800000</v>
      </c>
      <c r="U20" s="110">
        <f>U9*$P$25</f>
        <v>24600000</v>
      </c>
      <c r="V20" s="110">
        <f>V9*$P$25</f>
        <v>24600000</v>
      </c>
      <c r="W20" s="110"/>
      <c r="X20" s="39">
        <f t="shared" si="2"/>
        <v>91500000</v>
      </c>
    </row>
    <row r="21" spans="1:24" s="13" customFormat="1" ht="18" customHeight="1">
      <c r="A21" s="37">
        <v>7</v>
      </c>
      <c r="B21" s="37"/>
      <c r="C21" s="37"/>
      <c r="D21" s="37"/>
      <c r="E21" s="37"/>
      <c r="F21" s="37"/>
      <c r="G21" s="37"/>
      <c r="H21" s="37"/>
      <c r="I21" s="38"/>
      <c r="J21" s="38"/>
      <c r="K21" s="38"/>
      <c r="L21" s="38"/>
      <c r="M21" s="38"/>
      <c r="N21" s="110"/>
      <c r="O21" s="110"/>
      <c r="P21" s="110"/>
      <c r="Q21" s="110"/>
      <c r="R21" s="110"/>
      <c r="S21" s="110"/>
      <c r="T21" s="110">
        <f>T10*$P$26</f>
        <v>13000000</v>
      </c>
      <c r="U21" s="110">
        <f>U10*$P$26</f>
        <v>15200000</v>
      </c>
      <c r="V21" s="110">
        <f>V10*$P$26</f>
        <v>16400000</v>
      </c>
      <c r="W21" s="110">
        <f>W10*$P$26</f>
        <v>16400000</v>
      </c>
      <c r="X21" s="39">
        <f t="shared" si="2"/>
        <v>61000000</v>
      </c>
    </row>
    <row r="22" spans="1:24" s="25" customFormat="1" ht="26.25" customHeight="1">
      <c r="A22" s="40" t="s">
        <v>2</v>
      </c>
      <c r="B22" s="40"/>
      <c r="C22" s="40"/>
      <c r="D22" s="40"/>
      <c r="E22" s="40"/>
      <c r="F22" s="40"/>
      <c r="G22" s="40"/>
      <c r="H22" s="40"/>
      <c r="I22" s="41">
        <f>SUM(I15:I21)</f>
        <v>0</v>
      </c>
      <c r="J22" s="41">
        <f>SUM(J15:J21)</f>
        <v>0</v>
      </c>
      <c r="K22" s="41">
        <f>SUM(K15:K21)</f>
        <v>0</v>
      </c>
      <c r="L22" s="41">
        <f>SUM(L15:L21)</f>
        <v>0</v>
      </c>
      <c r="M22" s="41">
        <f>SUM(M15:M21)</f>
        <v>0</v>
      </c>
      <c r="N22" s="41">
        <f aca="true" t="shared" si="3" ref="N22:T22">SUM(N15:N21)</f>
        <v>6500000</v>
      </c>
      <c r="O22" s="41">
        <f t="shared" si="3"/>
        <v>27100000</v>
      </c>
      <c r="P22" s="41">
        <f t="shared" si="3"/>
        <v>50500000</v>
      </c>
      <c r="Q22" s="41">
        <f t="shared" si="3"/>
        <v>75100000</v>
      </c>
      <c r="R22" s="41">
        <f t="shared" si="3"/>
        <v>91500000</v>
      </c>
      <c r="S22" s="41">
        <f t="shared" si="3"/>
        <v>91500000</v>
      </c>
      <c r="T22" s="41">
        <f t="shared" si="3"/>
        <v>85000000</v>
      </c>
      <c r="U22" s="41">
        <f>SUM(U15:U21)</f>
        <v>64400000</v>
      </c>
      <c r="V22" s="41">
        <f>SUM(V15:V21)</f>
        <v>41000000</v>
      </c>
      <c r="W22" s="41">
        <f>SUM(W15:W21)</f>
        <v>16400000</v>
      </c>
      <c r="X22" s="42">
        <f>SUM(I22:J22)</f>
        <v>0</v>
      </c>
    </row>
    <row r="23" ht="20.25" customHeight="1">
      <c r="A23" s="3" t="s">
        <v>18</v>
      </c>
    </row>
    <row r="24" spans="1:19" ht="18.75">
      <c r="A24" s="7" t="s">
        <v>4</v>
      </c>
      <c r="B24" s="7"/>
      <c r="C24" s="7"/>
      <c r="D24" s="7"/>
      <c r="E24" s="7"/>
      <c r="F24" s="7"/>
      <c r="G24" s="7"/>
      <c r="H24" s="7"/>
      <c r="I24" s="7"/>
      <c r="P24" s="18">
        <v>100000</v>
      </c>
      <c r="Q24" s="7" t="s">
        <v>15</v>
      </c>
      <c r="R24" s="7"/>
      <c r="S24" s="23" t="s">
        <v>6</v>
      </c>
    </row>
    <row r="25" spans="1:19" ht="18.75">
      <c r="A25" s="7" t="s">
        <v>4</v>
      </c>
      <c r="B25" s="7"/>
      <c r="C25" s="7"/>
      <c r="D25" s="7"/>
      <c r="E25" s="7"/>
      <c r="F25" s="7"/>
      <c r="G25" s="7"/>
      <c r="H25" s="7"/>
      <c r="I25" s="7"/>
      <c r="P25" s="19">
        <v>300000</v>
      </c>
      <c r="Q25" s="7" t="s">
        <v>7</v>
      </c>
      <c r="R25" s="7"/>
      <c r="S25" s="23" t="s">
        <v>8</v>
      </c>
    </row>
    <row r="26" spans="1:19" ht="18.75">
      <c r="A26" s="7" t="s">
        <v>4</v>
      </c>
      <c r="B26" s="7"/>
      <c r="C26" s="7"/>
      <c r="D26" s="7"/>
      <c r="E26" s="7"/>
      <c r="F26" s="7"/>
      <c r="G26" s="7"/>
      <c r="H26" s="7"/>
      <c r="I26" s="7"/>
      <c r="P26" s="19">
        <v>200000</v>
      </c>
      <c r="Q26" s="7" t="s">
        <v>16</v>
      </c>
      <c r="R26" s="7"/>
      <c r="S26" s="23" t="s">
        <v>10</v>
      </c>
    </row>
  </sheetData>
  <sheetProtection/>
  <mergeCells count="1">
    <mergeCell ref="A1:X1"/>
  </mergeCells>
  <printOptions horizontalCentered="1"/>
  <pageMargins left="0.15748031496062992" right="0.1968503937007874" top="0.6692913385826772" bottom="0.2755905511811024" header="0.15748031496062992" footer="0.1968503937007874"/>
  <pageSetup horizontalDpi="600" verticalDpi="600" orientation="landscape" paperSize="9" r:id="rId1"/>
  <headerFooter alignWithMargins="0">
    <oddHeader>&amp;R&amp;"TH Chakra Petch,Bold"&amp;16เอกสารแนบหมายเลข 3.3</oddHeader>
    <oddFooter>&amp;R&amp;"TH K2D July8,Regular"F-QP-PN-01-002
แก้ไขครั้งที่ 01 วันที่บังคับใช้ 1 กุมภาพันธ์ 2556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 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Omni</dc:creator>
  <cp:keywords/>
  <dc:description/>
  <cp:lastModifiedBy>jayda_p</cp:lastModifiedBy>
  <cp:lastPrinted>2018-10-17T08:56:41Z</cp:lastPrinted>
  <dcterms:created xsi:type="dcterms:W3CDTF">2012-03-13T04:42:05Z</dcterms:created>
  <dcterms:modified xsi:type="dcterms:W3CDTF">2019-02-01T09:24:30Z</dcterms:modified>
  <cp:category/>
  <cp:version/>
  <cp:contentType/>
  <cp:contentStatus/>
</cp:coreProperties>
</file>